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8600" windowHeight="3530" tabRatio="685" activeTab="0"/>
  </bookViews>
  <sheets>
    <sheet name="Three Comps." sheetId="1" r:id="rId1"/>
    <sheet name="Four Comps." sheetId="2" r:id="rId2"/>
    <sheet name="Five Comps." sheetId="3" r:id="rId3"/>
    <sheet name="Six Comps." sheetId="4" r:id="rId4"/>
    <sheet name="Six Comps. (2)" sheetId="5" r:id="rId5"/>
  </sheets>
  <definedNames/>
  <calcPr fullCalcOnLoad="1"/>
</workbook>
</file>

<file path=xl/sharedStrings.xml><?xml version="1.0" encoding="utf-8"?>
<sst xmlns="http://schemas.openxmlformats.org/spreadsheetml/2006/main" count="422" uniqueCount="67">
  <si>
    <t>Indicator</t>
  </si>
  <si>
    <t>Subject</t>
  </si>
  <si>
    <t>Sale Comp. #1</t>
  </si>
  <si>
    <t>Sale Comp. #2</t>
  </si>
  <si>
    <t>Sale Comp. #3</t>
  </si>
  <si>
    <t>Sale Comp. #4</t>
  </si>
  <si>
    <t>Sale Comp. #5</t>
  </si>
  <si>
    <t>Sale Comp. #6</t>
  </si>
  <si>
    <t>Sale Price</t>
  </si>
  <si>
    <t>Number of Units</t>
  </si>
  <si>
    <t>Number of Rooms</t>
  </si>
  <si>
    <t>Total Square Footage</t>
  </si>
  <si>
    <t>Monthly Gross Income</t>
  </si>
  <si>
    <t>Monthly Gross /Unit</t>
  </si>
  <si>
    <t>Monthly Gross/Room</t>
  </si>
  <si>
    <t>Monthly Gross/Sq. Ft.</t>
  </si>
  <si>
    <t>Price Per Unit</t>
  </si>
  <si>
    <t>Price Per Room</t>
  </si>
  <si>
    <t>Price Per Sq. Ft.</t>
  </si>
  <si>
    <t>Value Per Unit</t>
  </si>
  <si>
    <t>Average Rent/Unit</t>
  </si>
  <si>
    <t>Income Ratio</t>
  </si>
  <si>
    <t>Adjusted Price Per Unit</t>
  </si>
  <si>
    <t>Average Price/Unit</t>
  </si>
  <si>
    <t>Range/$/Unit</t>
  </si>
  <si>
    <t>Indicated Value</t>
  </si>
  <si>
    <t>Mean of Calculations</t>
  </si>
  <si>
    <t>Value Per Room</t>
  </si>
  <si>
    <t>Average Rent/Room</t>
  </si>
  <si>
    <t>Adjusted Price Per Room</t>
  </si>
  <si>
    <t>Range/$/Room</t>
  </si>
  <si>
    <t>Average Price/Room</t>
  </si>
  <si>
    <t>Value Per Square Foot</t>
  </si>
  <si>
    <t>Average Rent Per Sq. Ft.</t>
  </si>
  <si>
    <t>Adjusted Price Per Sq. Ft.</t>
  </si>
  <si>
    <t>Range/$/Square Foot</t>
  </si>
  <si>
    <t>Average Price/Sq. Ft.</t>
  </si>
  <si>
    <t>Gross Income Multiplier</t>
  </si>
  <si>
    <t>Annual Gross Income</t>
  </si>
  <si>
    <t>Annual Gross Multiplier</t>
  </si>
  <si>
    <t>Subject's Indicated Value</t>
  </si>
  <si>
    <t>Maximum Value</t>
  </si>
  <si>
    <t>Minimum Value</t>
  </si>
  <si>
    <t>Stats.</t>
  </si>
  <si>
    <t>GRM &amp; Price/Unit Trends</t>
  </si>
  <si>
    <t>Concluded Value</t>
  </si>
  <si>
    <t>Average Value</t>
  </si>
  <si>
    <t>Mode</t>
  </si>
  <si>
    <t>Equiv. GRM</t>
  </si>
  <si>
    <t>Apartment Comparison Income Ratio Technique</t>
  </si>
  <si>
    <t>Property Address:</t>
  </si>
  <si>
    <t>123 Anywhere St. Orange</t>
  </si>
  <si>
    <t>Property Address--&gt;</t>
  </si>
  <si>
    <t>123 Anywhere Street , Orange CA</t>
  </si>
  <si>
    <t>123 Any Where Street, Orange</t>
  </si>
  <si>
    <t>Property Address---&gt;</t>
  </si>
  <si>
    <t>123 Anywhere Street , Orange</t>
  </si>
  <si>
    <t>Sale 1</t>
  </si>
  <si>
    <t>Sale 2</t>
  </si>
  <si>
    <t>Sale 3</t>
  </si>
  <si>
    <t>Sale 4</t>
  </si>
  <si>
    <t>Sale 5</t>
  </si>
  <si>
    <t>Sale 6</t>
  </si>
  <si>
    <t>Chosen Indicator</t>
  </si>
  <si>
    <t>Equals---&gt;</t>
  </si>
  <si>
    <t>Chosen indicator</t>
  </si>
  <si>
    <t>*Input in blue cells only.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</si>
</sst>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Bookman"/>
      <family val="0"/>
    </font>
    <font>
      <sz val="5.5"/>
      <color indexed="8"/>
      <name val="Bookman"/>
      <family val="0"/>
    </font>
    <font>
      <sz val="7.35"/>
      <color indexed="8"/>
      <name val="Book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Arial"/>
      <family val="2"/>
    </font>
    <font>
      <b/>
      <sz val="8"/>
      <color indexed="3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Bookman"/>
      <family val="0"/>
    </font>
    <font>
      <b/>
      <sz val="8"/>
      <color indexed="8"/>
      <name val="Arial"/>
      <family val="0"/>
    </font>
    <font>
      <b/>
      <sz val="10"/>
      <color indexed="8"/>
      <name val="Bookman"/>
      <family val="0"/>
    </font>
    <font>
      <sz val="6"/>
      <color indexed="8"/>
      <name val="Bookman Old Style"/>
      <family val="0"/>
    </font>
    <font>
      <b/>
      <sz val="10"/>
      <color indexed="8"/>
      <name val="Albertus Medium"/>
      <family val="0"/>
    </font>
    <font>
      <b/>
      <i/>
      <sz val="5.5"/>
      <color indexed="8"/>
      <name val="Arial"/>
      <family val="0"/>
    </font>
    <font>
      <b/>
      <i/>
      <sz val="10"/>
      <color indexed="8"/>
      <name val="Bookman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1.5"/>
      <color indexed="8"/>
      <name val="Arial"/>
      <family val="0"/>
    </font>
    <font>
      <b/>
      <i/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030A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5" fontId="1" fillId="0" borderId="10" xfId="0" applyNumberFormat="1" applyFont="1" applyBorder="1" applyAlignment="1" applyProtection="1">
      <alignment horizontal="center"/>
      <protection/>
    </xf>
    <xf numFmtId="0" fontId="64" fillId="0" borderId="0" xfId="0" applyFont="1" applyAlignment="1">
      <alignment horizontal="center"/>
    </xf>
    <xf numFmtId="164" fontId="65" fillId="0" borderId="0" xfId="0" applyNumberFormat="1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3" fontId="65" fillId="0" borderId="0" xfId="0" applyNumberFormat="1" applyFont="1" applyAlignment="1" applyProtection="1">
      <alignment horizontal="center"/>
      <protection locked="0"/>
    </xf>
    <xf numFmtId="0" fontId="1" fillId="7" borderId="0" xfId="0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165" fontId="1" fillId="7" borderId="0" xfId="0" applyNumberFormat="1" applyFont="1" applyFill="1" applyAlignment="1">
      <alignment horizontal="center"/>
    </xf>
    <xf numFmtId="165" fontId="65" fillId="0" borderId="11" xfId="0" applyNumberFormat="1" applyFont="1" applyBorder="1" applyAlignment="1" applyProtection="1">
      <alignment horizontal="center"/>
      <protection locked="0"/>
    </xf>
    <xf numFmtId="165" fontId="65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65" fillId="0" borderId="11" xfId="0" applyNumberFormat="1" applyFont="1" applyBorder="1" applyAlignment="1" applyProtection="1">
      <alignment horizontal="center"/>
      <protection locked="0"/>
    </xf>
    <xf numFmtId="164" fontId="65" fillId="0" borderId="12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/>
      <protection locked="0"/>
    </xf>
    <xf numFmtId="165" fontId="8" fillId="0" borderId="12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/>
    </xf>
    <xf numFmtId="165" fontId="1" fillId="0" borderId="12" xfId="0" applyNumberFormat="1" applyFont="1" applyBorder="1" applyAlignment="1" applyProtection="1">
      <alignment horizontal="center"/>
      <protection/>
    </xf>
    <xf numFmtId="164" fontId="8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UNITS OF COMPARISON</a:t>
            </a:r>
          </a:p>
        </c:rich>
      </c:tx>
      <c:layout>
        <c:manualLayout>
          <c:xMode val="factor"/>
          <c:yMode val="factor"/>
          <c:x val="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8325"/>
          <c:w val="0.7075"/>
          <c:h val="0.608"/>
        </c:manualLayout>
      </c:layout>
      <c:lineChart>
        <c:grouping val="standard"/>
        <c:varyColors val="0"/>
        <c:ser>
          <c:idx val="1"/>
          <c:order val="0"/>
          <c:tx>
            <c:v>Price Per Unit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'Three Comps.'!$C$6:$E$6</c:f>
              <c:strCache/>
            </c:strRef>
          </c:cat>
          <c:val>
            <c:numRef>
              <c:f>'Three Comps.'!$C$15:$E$15</c:f>
              <c:numCache/>
            </c:numRef>
          </c:val>
          <c:smooth val="0"/>
        </c:ser>
        <c:marker val="1"/>
        <c:axId val="55802090"/>
        <c:axId val="32456763"/>
      </c:lineChart>
      <c:lineChart>
        <c:grouping val="standard"/>
        <c:varyColors val="0"/>
        <c:ser>
          <c:idx val="0"/>
          <c:order val="1"/>
          <c:tx>
            <c:v>Price Per Room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'Three Comps.'!$C$6:$E$6</c:f>
              <c:strCache/>
            </c:strRef>
          </c:cat>
          <c:val>
            <c:numRef>
              <c:f>'Three Comps.'!$C$16:$E$16</c:f>
              <c:numCache/>
            </c:numRef>
          </c:val>
          <c:smooth val="0"/>
        </c:ser>
        <c:marker val="1"/>
        <c:axId val="23675412"/>
        <c:axId val="11752117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 val="autoZero"/>
        <c:auto val="0"/>
        <c:lblOffset val="100"/>
        <c:tickLblSkip val="1"/>
        <c:noMultiLvlLbl val="0"/>
      </c:catAx>
      <c:val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PRICE/UNIT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2090"/>
        <c:crossesAt val="1"/>
        <c:crossBetween val="between"/>
        <c:dispUnits/>
      </c:valAx>
      <c:catAx>
        <c:axId val="23675412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2117"/>
        <c:crosses val="autoZero"/>
        <c:auto val="0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PRICE/ROOM</a:t>
                </a:r>
              </a:p>
            </c:rich>
          </c:tx>
          <c:layout>
            <c:manualLayout>
              <c:xMode val="factor"/>
              <c:yMode val="factor"/>
              <c:x val="-0.026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541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79925"/>
          <c:w val="0.188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Units of Comparison</a:t>
            </a:r>
          </a:p>
        </c:rich>
      </c:tx>
      <c:layout>
        <c:manualLayout>
          <c:xMode val="factor"/>
          <c:yMode val="factor"/>
          <c:x val="0.00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272"/>
          <c:w val="0.62275"/>
          <c:h val="0.53125"/>
        </c:manualLayout>
      </c:layout>
      <c:barChart>
        <c:barDir val="col"/>
        <c:grouping val="clustered"/>
        <c:varyColors val="0"/>
        <c:ser>
          <c:idx val="1"/>
          <c:order val="0"/>
          <c:tx>
            <c:v>Price Per Unit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'Four Comps.'!$C$6:$F$6</c:f>
              <c:strCache/>
            </c:strRef>
          </c:cat>
          <c:val>
            <c:numRef>
              <c:f>'Four Comps.'!$C$15:$F$15</c:f>
              <c:numCache/>
            </c:numRef>
          </c:val>
        </c:ser>
        <c:axId val="38660190"/>
        <c:axId val="12397391"/>
      </c:barChart>
      <c:lineChart>
        <c:grouping val="standard"/>
        <c:varyColors val="0"/>
        <c:ser>
          <c:idx val="0"/>
          <c:order val="1"/>
          <c:tx>
            <c:v>Price Per Room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'Four Comps.'!$C$6:$F$6</c:f>
              <c:strCache/>
            </c:strRef>
          </c:cat>
          <c:val>
            <c:numRef>
              <c:f>'Four Comps.'!$C$16:$F$16</c:f>
              <c:numCache/>
            </c:numRef>
          </c:val>
          <c:smooth val="0"/>
        </c:ser>
        <c:axId val="44467656"/>
        <c:axId val="64664585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397391"/>
        <c:crosses val="autoZero"/>
        <c:auto val="0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Price/Unit</a:t>
                </a:r>
              </a:p>
            </c:rich>
          </c:tx>
          <c:layout>
            <c:manualLayout>
              <c:xMode val="factor"/>
              <c:yMode val="factor"/>
              <c:x val="-0.028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660190"/>
        <c:crossesAt val="1"/>
        <c:crossBetween val="between"/>
        <c:dispUnits/>
      </c:valAx>
      <c:catAx>
        <c:axId val="4446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64664585"/>
        <c:crosses val="autoZero"/>
        <c:auto val="0"/>
        <c:lblOffset val="100"/>
        <c:tickLblSkip val="1"/>
        <c:noMultiLvlLbl val="0"/>
      </c:catAx>
      <c:valAx>
        <c:axId val="6466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Price/Room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467656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825"/>
          <c:w val="0.252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Units of Comparison</a:t>
            </a:r>
          </a:p>
        </c:rich>
      </c:tx>
      <c:layout>
        <c:manualLayout>
          <c:xMode val="factor"/>
          <c:yMode val="factor"/>
          <c:x val="0.01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175"/>
          <c:w val="0.7755"/>
          <c:h val="0.7325"/>
        </c:manualLayout>
      </c:layout>
      <c:barChart>
        <c:barDir val="col"/>
        <c:grouping val="clustered"/>
        <c:varyColors val="0"/>
        <c:ser>
          <c:idx val="1"/>
          <c:order val="0"/>
          <c:tx>
            <c:v>Price Per Unit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'Five Comps.'!$C$6:$G$6</c:f>
              <c:strCache/>
            </c:strRef>
          </c:cat>
          <c:val>
            <c:numRef>
              <c:f>'Five Comps.'!$C$15:$G$15</c:f>
              <c:numCache/>
            </c:numRef>
          </c:val>
        </c:ser>
        <c:axId val="45110354"/>
        <c:axId val="3340003"/>
      </c:barChart>
      <c:lineChart>
        <c:grouping val="standard"/>
        <c:varyColors val="0"/>
        <c:ser>
          <c:idx val="0"/>
          <c:order val="1"/>
          <c:tx>
            <c:v>Price Per Sq. Ft.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'Five Comps.'!$C$6:$G$6</c:f>
              <c:strCache/>
            </c:strRef>
          </c:cat>
          <c:val>
            <c:numRef>
              <c:f>'Five Comps.'!$C$17:$G$17</c:f>
              <c:numCache/>
            </c:numRef>
          </c:val>
          <c:smooth val="0"/>
        </c:ser>
        <c:axId val="30060028"/>
        <c:axId val="2104797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003"/>
        <c:crosses val="autoZero"/>
        <c:auto val="0"/>
        <c:lblOffset val="100"/>
        <c:tickLblSkip val="1"/>
        <c:noMultiLvlLbl val="0"/>
      </c:catAx>
      <c:valAx>
        <c:axId val="334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Price/Unit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10354"/>
        <c:crossesAt val="1"/>
        <c:crossBetween val="between"/>
        <c:dispUnits/>
      </c:valAx>
      <c:catAx>
        <c:axId val="30060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797"/>
        <c:crosses val="autoZero"/>
        <c:auto val="0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Price/SF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0028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7355"/>
          <c:w val="0.219"/>
          <c:h val="0.2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PRICES PLOTTED</a:t>
            </a:r>
          </a:p>
        </c:rich>
      </c:tx>
      <c:layout>
        <c:manualLayout>
          <c:xMode val="factor"/>
          <c:yMode val="factor"/>
          <c:x val="-0.008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1325"/>
          <c:w val="0.69075"/>
          <c:h val="0.7345"/>
        </c:manualLayout>
      </c:layout>
      <c:lineChart>
        <c:grouping val="standard"/>
        <c:varyColors val="0"/>
        <c:ser>
          <c:idx val="0"/>
          <c:order val="0"/>
          <c:tx>
            <c:v>Sale Price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'Six Comps.'!$C$6:$H$6</c:f>
              <c:strCache/>
            </c:strRef>
          </c:cat>
          <c:val>
            <c:numRef>
              <c:f>'Six Comps.'!$C$7:$H$7</c:f>
              <c:numCache/>
            </c:numRef>
          </c:val>
          <c:smooth val="0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  <c:max val="370000"/>
          <c:min val="3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($)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At val="1"/>
        <c:crossBetween val="midCat"/>
        <c:dispUnits/>
        <c:majorUnit val="15000"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06375"/>
          <c:w val="0.20125"/>
          <c:h val="0.2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Price/Unit &amp; GRM</a:t>
            </a:r>
          </a:p>
        </c:rich>
      </c:tx>
      <c:layout>
        <c:manualLayout>
          <c:xMode val="factor"/>
          <c:yMode val="factor"/>
          <c:x val="-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6425"/>
          <c:w val="0.6075"/>
          <c:h val="0.688"/>
        </c:manualLayout>
      </c:layout>
      <c:barChart>
        <c:barDir val="col"/>
        <c:grouping val="clustered"/>
        <c:varyColors val="0"/>
        <c:ser>
          <c:idx val="1"/>
          <c:order val="0"/>
          <c:tx>
            <c:v>Price Per Unit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'Six Comps. (2)'!$C$60:$H$60</c:f>
              <c:strCache/>
            </c:strRef>
          </c:cat>
          <c:val>
            <c:numRef>
              <c:f>'Six Comps. (2)'!$C$15:$H$15</c:f>
              <c:numCache/>
            </c:numRef>
          </c:val>
        </c:ser>
        <c:axId val="58002096"/>
        <c:axId val="52256817"/>
      </c:barChart>
      <c:lineChart>
        <c:grouping val="standard"/>
        <c:varyColors val="0"/>
        <c:ser>
          <c:idx val="0"/>
          <c:order val="1"/>
          <c:tx>
            <c:v>Gross Rent Multiplier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'Six Comps. (2)'!$C$60:$H$60</c:f>
              <c:strCache/>
            </c:strRef>
          </c:cat>
          <c:val>
            <c:numRef>
              <c:f>'Six Comps. (2)'!$C$62:$H$62</c:f>
              <c:numCache/>
            </c:numRef>
          </c:val>
          <c:smooth val="0"/>
        </c:ser>
        <c:axId val="549306"/>
        <c:axId val="4943755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817"/>
        <c:crosses val="autoZero"/>
        <c:auto val="0"/>
        <c:lblOffset val="100"/>
        <c:tickLblSkip val="1"/>
        <c:noMultiLvlLbl val="0"/>
      </c:catAx>
      <c:valAx>
        <c:axId val="52256817"/>
        <c:scaling>
          <c:orientation val="minMax"/>
          <c:max val="9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At val="1"/>
        <c:crossBetween val="between"/>
        <c:dispUnits/>
      </c:valAx>
      <c:catAx>
        <c:axId val="54930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3755"/>
        <c:crosses val="autoZero"/>
        <c:auto val="0"/>
        <c:lblOffset val="100"/>
        <c:tickLblSkip val="1"/>
        <c:noMultiLvlLbl val="0"/>
      </c:catAx>
      <c:valAx>
        <c:axId val="494375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GRM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 val="max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45425"/>
          <c:w val="0.260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70</xdr:row>
      <xdr:rowOff>114300</xdr:rowOff>
    </xdr:from>
    <xdr:to>
      <xdr:col>4</xdr:col>
      <xdr:colOff>495300</xdr:colOff>
      <xdr:row>87</xdr:row>
      <xdr:rowOff>85725</xdr:rowOff>
    </xdr:to>
    <xdr:graphicFrame>
      <xdr:nvGraphicFramePr>
        <xdr:cNvPr id="1" name="Chart 3"/>
        <xdr:cNvGraphicFramePr/>
      </xdr:nvGraphicFramePr>
      <xdr:xfrm>
        <a:off x="504825" y="9515475"/>
        <a:ext cx="4467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72</xdr:row>
      <xdr:rowOff>133350</xdr:rowOff>
    </xdr:from>
    <xdr:to>
      <xdr:col>5</xdr:col>
      <xdr:colOff>209550</xdr:colOff>
      <xdr:row>86</xdr:row>
      <xdr:rowOff>76200</xdr:rowOff>
    </xdr:to>
    <xdr:graphicFrame>
      <xdr:nvGraphicFramePr>
        <xdr:cNvPr id="1" name="Chart 1"/>
        <xdr:cNvGraphicFramePr/>
      </xdr:nvGraphicFramePr>
      <xdr:xfrm>
        <a:off x="590550" y="9725025"/>
        <a:ext cx="4076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71</xdr:row>
      <xdr:rowOff>133350</xdr:rowOff>
    </xdr:from>
    <xdr:to>
      <xdr:col>6</xdr:col>
      <xdr:colOff>533400</xdr:colOff>
      <xdr:row>85</xdr:row>
      <xdr:rowOff>76200</xdr:rowOff>
    </xdr:to>
    <xdr:graphicFrame>
      <xdr:nvGraphicFramePr>
        <xdr:cNvPr id="1" name="Chart 1"/>
        <xdr:cNvGraphicFramePr/>
      </xdr:nvGraphicFramePr>
      <xdr:xfrm>
        <a:off x="371475" y="9658350"/>
        <a:ext cx="54006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71</xdr:row>
      <xdr:rowOff>123825</xdr:rowOff>
    </xdr:from>
    <xdr:to>
      <xdr:col>6</xdr:col>
      <xdr:colOff>428625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400050" y="9591675"/>
        <a:ext cx="52673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69</xdr:row>
      <xdr:rowOff>152400</xdr:rowOff>
    </xdr:from>
    <xdr:to>
      <xdr:col>7</xdr:col>
      <xdr:colOff>438150</xdr:colOff>
      <xdr:row>85</xdr:row>
      <xdr:rowOff>152400</xdr:rowOff>
    </xdr:to>
    <xdr:graphicFrame>
      <xdr:nvGraphicFramePr>
        <xdr:cNvPr id="1" name="Chart 2"/>
        <xdr:cNvGraphicFramePr/>
      </xdr:nvGraphicFramePr>
      <xdr:xfrm>
        <a:off x="742950" y="9305925"/>
        <a:ext cx="5715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20.00390625" style="1" customWidth="1"/>
    <col min="2" max="5" width="15.7109375" style="1" customWidth="1"/>
    <col min="6" max="8" width="11.7109375" style="1" customWidth="1"/>
    <col min="9" max="16384" width="9.140625" style="1" customWidth="1"/>
  </cols>
  <sheetData>
    <row r="1" spans="1:8" ht="12.75">
      <c r="A1" s="14"/>
      <c r="B1" s="14"/>
      <c r="C1" s="14" t="s">
        <v>49</v>
      </c>
      <c r="D1" s="14"/>
      <c r="E1" s="14"/>
      <c r="F1" s="14"/>
      <c r="G1" s="14"/>
      <c r="H1" s="14"/>
    </row>
    <row r="3" spans="1:4" ht="10.5">
      <c r="A3" s="15" t="s">
        <v>50</v>
      </c>
      <c r="B3" s="41" t="s">
        <v>51</v>
      </c>
      <c r="C3" s="41"/>
      <c r="D3" s="41"/>
    </row>
    <row r="4" spans="2:5" ht="10.5">
      <c r="B4" s="40" t="s">
        <v>66</v>
      </c>
      <c r="C4" s="40"/>
      <c r="D4" s="40"/>
      <c r="E4" s="40"/>
    </row>
    <row r="5" ht="10.5">
      <c r="A5" s="8" t="s">
        <v>0</v>
      </c>
    </row>
    <row r="6" spans="2:8" ht="10.5">
      <c r="B6" s="7" t="s">
        <v>1</v>
      </c>
      <c r="C6" s="7" t="s">
        <v>57</v>
      </c>
      <c r="D6" s="7" t="s">
        <v>58</v>
      </c>
      <c r="E6" s="7" t="s">
        <v>59</v>
      </c>
      <c r="F6" s="7"/>
      <c r="G6" s="7"/>
      <c r="H6" s="7"/>
    </row>
    <row r="7" spans="1:8" ht="10.5">
      <c r="A7" s="9" t="s">
        <v>8</v>
      </c>
      <c r="B7" s="26">
        <v>325000</v>
      </c>
      <c r="C7" s="26">
        <v>355000</v>
      </c>
      <c r="D7" s="26">
        <v>330000</v>
      </c>
      <c r="E7" s="26">
        <v>300000</v>
      </c>
      <c r="F7" s="2"/>
      <c r="G7" s="2"/>
      <c r="H7" s="2"/>
    </row>
    <row r="8" spans="1:5" ht="10.5">
      <c r="A8" s="9" t="s">
        <v>9</v>
      </c>
      <c r="B8" s="27">
        <v>4</v>
      </c>
      <c r="C8" s="27">
        <v>4</v>
      </c>
      <c r="D8" s="27">
        <v>4</v>
      </c>
      <c r="E8" s="27">
        <v>4</v>
      </c>
    </row>
    <row r="9" spans="1:5" ht="10.5">
      <c r="A9" s="9" t="s">
        <v>10</v>
      </c>
      <c r="B9" s="27">
        <v>16</v>
      </c>
      <c r="C9" s="27">
        <v>15</v>
      </c>
      <c r="D9" s="27">
        <v>16</v>
      </c>
      <c r="E9" s="27">
        <v>15</v>
      </c>
    </row>
    <row r="10" spans="1:8" ht="10.5">
      <c r="A10" s="9" t="s">
        <v>11</v>
      </c>
      <c r="B10" s="28">
        <v>3125</v>
      </c>
      <c r="C10" s="28">
        <v>3000</v>
      </c>
      <c r="D10" s="28">
        <v>2975</v>
      </c>
      <c r="E10" s="28">
        <v>2963</v>
      </c>
      <c r="F10" s="3"/>
      <c r="G10" s="3"/>
      <c r="H10" s="3"/>
    </row>
    <row r="11" spans="1:8" ht="10.5">
      <c r="A11" s="9" t="s">
        <v>12</v>
      </c>
      <c r="B11" s="26">
        <v>2400</v>
      </c>
      <c r="C11" s="26">
        <v>2450</v>
      </c>
      <c r="D11" s="26">
        <v>2350</v>
      </c>
      <c r="E11" s="26">
        <v>2190</v>
      </c>
      <c r="F11" s="2"/>
      <c r="G11" s="2"/>
      <c r="H11" s="2"/>
    </row>
    <row r="12" spans="1:8" ht="9.75">
      <c r="A12" s="9" t="s">
        <v>13</v>
      </c>
      <c r="B12" s="2">
        <f>B11/B8</f>
        <v>600</v>
      </c>
      <c r="C12" s="2">
        <f>C11/C8</f>
        <v>612.5</v>
      </c>
      <c r="D12" s="2">
        <f>D11/D8</f>
        <v>587.5</v>
      </c>
      <c r="E12" s="2">
        <f>E11/E8</f>
        <v>547.5</v>
      </c>
      <c r="F12" s="2"/>
      <c r="G12" s="2"/>
      <c r="H12" s="2"/>
    </row>
    <row r="13" spans="1:8" ht="9.75">
      <c r="A13" s="9" t="s">
        <v>14</v>
      </c>
      <c r="B13" s="2">
        <f>B11/B9</f>
        <v>150</v>
      </c>
      <c r="C13" s="2">
        <f>C11/C9</f>
        <v>163.33333333333334</v>
      </c>
      <c r="D13" s="2">
        <f>D11/D9</f>
        <v>146.875</v>
      </c>
      <c r="E13" s="2">
        <f>E11/E9</f>
        <v>146</v>
      </c>
      <c r="F13" s="2"/>
      <c r="G13" s="2"/>
      <c r="H13" s="2"/>
    </row>
    <row r="14" spans="1:8" ht="9.75">
      <c r="A14" s="9" t="s">
        <v>15</v>
      </c>
      <c r="B14" s="4">
        <f>B11/B10</f>
        <v>0.768</v>
      </c>
      <c r="C14" s="4">
        <f>C11/C10</f>
        <v>0.8166666666666667</v>
      </c>
      <c r="D14" s="4">
        <f>D11/D10</f>
        <v>0.7899159663865546</v>
      </c>
      <c r="E14" s="4">
        <f>E11/E10</f>
        <v>0.7391157610529868</v>
      </c>
      <c r="F14" s="4"/>
      <c r="G14" s="4"/>
      <c r="H14" s="4"/>
    </row>
    <row r="15" spans="1:8" ht="9.75">
      <c r="A15" s="9" t="s">
        <v>16</v>
      </c>
      <c r="B15" s="30">
        <f>B7/B8</f>
        <v>81250</v>
      </c>
      <c r="C15" s="2">
        <f>C7/C8</f>
        <v>88750</v>
      </c>
      <c r="D15" s="2">
        <f>D7/D8</f>
        <v>82500</v>
      </c>
      <c r="E15" s="2">
        <f>E7/E8</f>
        <v>75000</v>
      </c>
      <c r="F15" s="2"/>
      <c r="G15" s="2"/>
      <c r="H15" s="2"/>
    </row>
    <row r="16" spans="1:8" ht="9.75">
      <c r="A16" s="9" t="s">
        <v>17</v>
      </c>
      <c r="B16" s="30">
        <f>B7/B9</f>
        <v>20312.5</v>
      </c>
      <c r="C16" s="2">
        <f>C7/C9</f>
        <v>23666.666666666668</v>
      </c>
      <c r="D16" s="2">
        <f>D7/D9</f>
        <v>20625</v>
      </c>
      <c r="E16" s="2">
        <f>E7/E9</f>
        <v>20000</v>
      </c>
      <c r="F16" s="2"/>
      <c r="G16" s="2"/>
      <c r="H16" s="2"/>
    </row>
    <row r="17" spans="1:8" ht="9.75">
      <c r="A17" s="9" t="s">
        <v>18</v>
      </c>
      <c r="B17" s="31">
        <f>B7/B10</f>
        <v>104</v>
      </c>
      <c r="C17" s="4">
        <f>C7/C10</f>
        <v>118.33333333333333</v>
      </c>
      <c r="D17" s="4">
        <f>D7/D10</f>
        <v>110.92436974789916</v>
      </c>
      <c r="E17" s="4">
        <f>E7/E10</f>
        <v>101.24873439082012</v>
      </c>
      <c r="F17" s="4"/>
      <c r="G17" s="4"/>
      <c r="H17" s="4"/>
    </row>
    <row r="18" ht="9.75">
      <c r="H18" s="25"/>
    </row>
    <row r="20" ht="10.5">
      <c r="A20" s="7" t="s">
        <v>19</v>
      </c>
    </row>
    <row r="21" spans="2:8" ht="10.5">
      <c r="B21" s="7" t="s">
        <v>1</v>
      </c>
      <c r="C21" s="7" t="s">
        <v>57</v>
      </c>
      <c r="D21" s="7" t="s">
        <v>58</v>
      </c>
      <c r="E21" s="7" t="s">
        <v>59</v>
      </c>
      <c r="F21" s="7"/>
      <c r="G21" s="7"/>
      <c r="H21" s="7"/>
    </row>
    <row r="22" spans="1:8" ht="9.75">
      <c r="A22" s="9" t="s">
        <v>20</v>
      </c>
      <c r="B22" s="2">
        <f>B12</f>
        <v>600</v>
      </c>
      <c r="C22" s="2">
        <f>C12</f>
        <v>612.5</v>
      </c>
      <c r="D22" s="2">
        <f>D12</f>
        <v>587.5</v>
      </c>
      <c r="E22" s="2">
        <f>E12</f>
        <v>547.5</v>
      </c>
      <c r="F22" s="2"/>
      <c r="G22" s="2"/>
      <c r="H22" s="2"/>
    </row>
    <row r="23" spans="1:8" ht="9.75">
      <c r="A23" s="9" t="s">
        <v>21</v>
      </c>
      <c r="B23" s="29"/>
      <c r="C23" s="10">
        <f>$B$22/C22</f>
        <v>0.9795918367346939</v>
      </c>
      <c r="D23" s="10">
        <f>$B$22/D22</f>
        <v>1.0212765957446808</v>
      </c>
      <c r="E23" s="10">
        <f>$B$22/E22</f>
        <v>1.095890410958904</v>
      </c>
      <c r="F23" s="10"/>
      <c r="G23" s="10"/>
      <c r="H23" s="10"/>
    </row>
    <row r="24" spans="1:8" ht="9.75">
      <c r="A24" s="9" t="s">
        <v>16</v>
      </c>
      <c r="B24" s="29"/>
      <c r="C24" s="2">
        <f>C15</f>
        <v>88750</v>
      </c>
      <c r="D24" s="2">
        <f>D15</f>
        <v>82500</v>
      </c>
      <c r="E24" s="2">
        <f>E15</f>
        <v>75000</v>
      </c>
      <c r="F24" s="2"/>
      <c r="G24" s="2"/>
      <c r="H24" s="2"/>
    </row>
    <row r="25" spans="1:8" ht="9.75">
      <c r="A25" s="9" t="s">
        <v>22</v>
      </c>
      <c r="B25" s="29"/>
      <c r="C25" s="2">
        <f>C24*C23</f>
        <v>86938.77551020408</v>
      </c>
      <c r="D25" s="2">
        <f>D24*D23</f>
        <v>84255.31914893616</v>
      </c>
      <c r="E25" s="2">
        <f>E24*E23</f>
        <v>82191.7808219178</v>
      </c>
      <c r="F25" s="2"/>
      <c r="G25" s="2"/>
      <c r="H25" s="2"/>
    </row>
    <row r="26" ht="9.75">
      <c r="A26" s="9"/>
    </row>
    <row r="27" spans="1:3" ht="9.75">
      <c r="A27" s="9" t="s">
        <v>24</v>
      </c>
      <c r="B27" s="12">
        <f>MIN(C25:E25)</f>
        <v>82191.7808219178</v>
      </c>
      <c r="C27" s="12">
        <f>MAX(C25:E25)</f>
        <v>86938.77551020408</v>
      </c>
    </row>
    <row r="28" spans="1:3" ht="9.75">
      <c r="A28" s="9" t="s">
        <v>23</v>
      </c>
      <c r="B28" s="34">
        <f>AVERAGE(C25:E25)</f>
        <v>84461.958493686</v>
      </c>
      <c r="C28" s="35"/>
    </row>
    <row r="29" spans="1:3" ht="12.75" customHeight="1">
      <c r="A29" s="9" t="s">
        <v>26</v>
      </c>
      <c r="B29" s="34">
        <f>AVERAGE(B27:C28)</f>
        <v>84530.8382752693</v>
      </c>
      <c r="C29" s="35"/>
    </row>
    <row r="30" spans="1:5" ht="10.5">
      <c r="A30" s="9" t="s">
        <v>63</v>
      </c>
      <c r="B30" s="36">
        <v>85000</v>
      </c>
      <c r="C30" s="37"/>
      <c r="D30" s="1" t="s">
        <v>64</v>
      </c>
      <c r="E30" s="23">
        <f>B30*B8</f>
        <v>340000</v>
      </c>
    </row>
    <row r="33" ht="10.5">
      <c r="A33" s="7" t="s">
        <v>27</v>
      </c>
    </row>
    <row r="34" spans="2:8" ht="10.5">
      <c r="B34" s="7" t="s">
        <v>1</v>
      </c>
      <c r="C34" s="7" t="s">
        <v>57</v>
      </c>
      <c r="D34" s="7" t="s">
        <v>58</v>
      </c>
      <c r="E34" s="7" t="s">
        <v>59</v>
      </c>
      <c r="F34" s="7"/>
      <c r="G34" s="7"/>
      <c r="H34" s="7"/>
    </row>
    <row r="35" spans="1:8" ht="9.75">
      <c r="A35" s="9" t="s">
        <v>28</v>
      </c>
      <c r="B35" s="2">
        <f>B13</f>
        <v>150</v>
      </c>
      <c r="C35" s="2">
        <f>C13</f>
        <v>163.33333333333334</v>
      </c>
      <c r="D35" s="2">
        <f>D13</f>
        <v>146.875</v>
      </c>
      <c r="E35" s="2">
        <f>E13</f>
        <v>146</v>
      </c>
      <c r="F35" s="2"/>
      <c r="G35" s="2"/>
      <c r="H35" s="2"/>
    </row>
    <row r="36" spans="1:8" ht="9.75">
      <c r="A36" s="9" t="s">
        <v>21</v>
      </c>
      <c r="B36" s="29"/>
      <c r="C36" s="10">
        <f>$B$35/C35</f>
        <v>0.9183673469387754</v>
      </c>
      <c r="D36" s="10">
        <f>$B$35/D35</f>
        <v>1.0212765957446808</v>
      </c>
      <c r="E36" s="10">
        <f>$B$35/E35</f>
        <v>1.0273972602739727</v>
      </c>
      <c r="F36" s="10"/>
      <c r="G36" s="10"/>
      <c r="H36" s="10"/>
    </row>
    <row r="37" spans="1:8" ht="9.75">
      <c r="A37" s="9" t="s">
        <v>17</v>
      </c>
      <c r="B37" s="29"/>
      <c r="C37" s="2">
        <f>C16</f>
        <v>23666.666666666668</v>
      </c>
      <c r="D37" s="2">
        <f>D16</f>
        <v>20625</v>
      </c>
      <c r="E37" s="2">
        <f>E16</f>
        <v>20000</v>
      </c>
      <c r="F37" s="2"/>
      <c r="G37" s="2"/>
      <c r="H37" s="2"/>
    </row>
    <row r="38" spans="1:8" ht="9.75">
      <c r="A38" s="9" t="s">
        <v>29</v>
      </c>
      <c r="B38" s="29"/>
      <c r="C38" s="2">
        <f>C37*C36</f>
        <v>21734.69387755102</v>
      </c>
      <c r="D38" s="2">
        <f>D37*D36</f>
        <v>21063.82978723404</v>
      </c>
      <c r="E38" s="2">
        <f>E37*E36</f>
        <v>20547.945205479453</v>
      </c>
      <c r="F38" s="2"/>
      <c r="G38" s="2"/>
      <c r="H38" s="2"/>
    </row>
    <row r="39" ht="9.75">
      <c r="A39" s="9"/>
    </row>
    <row r="40" spans="1:3" ht="9.75">
      <c r="A40" s="9" t="s">
        <v>30</v>
      </c>
      <c r="B40" s="12">
        <f>MIN(C38:E38)</f>
        <v>20547.945205479453</v>
      </c>
      <c r="C40" s="12">
        <f>MAX(C38:E38)</f>
        <v>21734.69387755102</v>
      </c>
    </row>
    <row r="41" spans="1:3" ht="9.75">
      <c r="A41" s="9" t="s">
        <v>31</v>
      </c>
      <c r="B41" s="34">
        <f>AVERAGE(C38:E38)</f>
        <v>21115.489623421505</v>
      </c>
      <c r="C41" s="35"/>
    </row>
    <row r="42" spans="1:3" ht="12.75" customHeight="1">
      <c r="A42" s="9" t="s">
        <v>26</v>
      </c>
      <c r="B42" s="34">
        <f>AVERAGE(B40:C41)</f>
        <v>21132.709568817325</v>
      </c>
      <c r="C42" s="35"/>
    </row>
    <row r="43" spans="1:5" ht="10.5">
      <c r="A43" s="9" t="s">
        <v>25</v>
      </c>
      <c r="B43" s="36">
        <v>21000</v>
      </c>
      <c r="C43" s="37"/>
      <c r="D43" s="1" t="s">
        <v>64</v>
      </c>
      <c r="E43" s="23">
        <f>B43*B9</f>
        <v>336000</v>
      </c>
    </row>
    <row r="46" ht="10.5">
      <c r="A46" s="7" t="s">
        <v>32</v>
      </c>
    </row>
    <row r="47" spans="2:8" ht="10.5">
      <c r="B47" s="7" t="s">
        <v>1</v>
      </c>
      <c r="C47" s="7" t="s">
        <v>57</v>
      </c>
      <c r="D47" s="7" t="s">
        <v>58</v>
      </c>
      <c r="E47" s="7" t="s">
        <v>59</v>
      </c>
      <c r="F47" s="7"/>
      <c r="G47" s="7"/>
      <c r="H47" s="7"/>
    </row>
    <row r="48" spans="1:8" ht="9.75">
      <c r="A48" s="9" t="s">
        <v>33</v>
      </c>
      <c r="B48" s="4">
        <f>B14</f>
        <v>0.768</v>
      </c>
      <c r="C48" s="4">
        <f>C14</f>
        <v>0.8166666666666667</v>
      </c>
      <c r="D48" s="4">
        <f>D14</f>
        <v>0.7899159663865546</v>
      </c>
      <c r="E48" s="4">
        <f>E14</f>
        <v>0.7391157610529868</v>
      </c>
      <c r="F48" s="4"/>
      <c r="G48" s="4"/>
      <c r="H48" s="4"/>
    </row>
    <row r="49" spans="1:8" ht="9.75">
      <c r="A49" s="9" t="s">
        <v>21</v>
      </c>
      <c r="B49" s="29"/>
      <c r="C49" s="10">
        <f>$B$48/C48</f>
        <v>0.9404081632653062</v>
      </c>
      <c r="D49" s="10">
        <f>$B$48/D48</f>
        <v>0.9722553191489363</v>
      </c>
      <c r="E49" s="10">
        <f>$B$48/E48</f>
        <v>1.0390794520547946</v>
      </c>
      <c r="F49" s="10"/>
      <c r="G49" s="10"/>
      <c r="H49" s="10"/>
    </row>
    <row r="50" spans="1:8" ht="9.75">
      <c r="A50" s="9" t="s">
        <v>18</v>
      </c>
      <c r="B50" s="29"/>
      <c r="C50" s="2">
        <f>C17</f>
        <v>118.33333333333333</v>
      </c>
      <c r="D50" s="2">
        <f>D17</f>
        <v>110.92436974789916</v>
      </c>
      <c r="E50" s="2">
        <f>E17</f>
        <v>101.24873439082012</v>
      </c>
      <c r="F50" s="2"/>
      <c r="G50" s="2"/>
      <c r="H50" s="2"/>
    </row>
    <row r="51" spans="1:8" ht="9.75">
      <c r="A51" s="9" t="s">
        <v>34</v>
      </c>
      <c r="B51" s="29"/>
      <c r="C51" s="2">
        <f>C50*C49</f>
        <v>111.28163265306122</v>
      </c>
      <c r="D51" s="2">
        <f>D50*D49</f>
        <v>107.84680851063831</v>
      </c>
      <c r="E51" s="2">
        <f>E50*E49</f>
        <v>105.2054794520548</v>
      </c>
      <c r="F51" s="2"/>
      <c r="G51" s="2"/>
      <c r="H51" s="2"/>
    </row>
    <row r="52" ht="9.75">
      <c r="A52" s="9"/>
    </row>
    <row r="53" spans="1:3" ht="9.75">
      <c r="A53" s="9" t="s">
        <v>35</v>
      </c>
      <c r="B53" s="22">
        <f>MIN(C51:E51)</f>
        <v>105.2054794520548</v>
      </c>
      <c r="C53" s="22">
        <f>MAX(C51:E51)</f>
        <v>111.28163265306122</v>
      </c>
    </row>
    <row r="54" spans="1:3" ht="9.75">
      <c r="A54" s="9" t="s">
        <v>36</v>
      </c>
      <c r="B54" s="38">
        <f>AVERAGE(C51:E51)</f>
        <v>108.1113068719181</v>
      </c>
      <c r="C54" s="39"/>
    </row>
    <row r="55" spans="1:3" ht="12.75" customHeight="1">
      <c r="A55" s="9" t="s">
        <v>26</v>
      </c>
      <c r="B55" s="38">
        <f>AVERAGE(B53:C54)</f>
        <v>108.1994729923447</v>
      </c>
      <c r="C55" s="39"/>
    </row>
    <row r="56" spans="1:5" ht="10.5">
      <c r="A56" s="9" t="s">
        <v>25</v>
      </c>
      <c r="B56" s="32">
        <v>109</v>
      </c>
      <c r="C56" s="33"/>
      <c r="D56" s="1" t="s">
        <v>64</v>
      </c>
      <c r="E56" s="23">
        <f>B56*B10</f>
        <v>340625</v>
      </c>
    </row>
    <row r="59" ht="10.5">
      <c r="A59" s="7" t="s">
        <v>37</v>
      </c>
    </row>
    <row r="60" spans="2:8" ht="10.5">
      <c r="B60" s="7" t="s">
        <v>1</v>
      </c>
      <c r="C60" s="7" t="s">
        <v>57</v>
      </c>
      <c r="D60" s="7" t="s">
        <v>58</v>
      </c>
      <c r="E60" s="7" t="s">
        <v>59</v>
      </c>
      <c r="F60" s="7"/>
      <c r="G60" s="7"/>
      <c r="H60" s="7"/>
    </row>
    <row r="61" spans="1:8" ht="9.75">
      <c r="A61" s="1" t="s">
        <v>38</v>
      </c>
      <c r="B61" s="2">
        <f>B11*12</f>
        <v>28800</v>
      </c>
      <c r="C61" s="2">
        <f>C11*12</f>
        <v>29400</v>
      </c>
      <c r="D61" s="2">
        <f>D11*12</f>
        <v>28200</v>
      </c>
      <c r="E61" s="2">
        <f>E11*12</f>
        <v>26280</v>
      </c>
      <c r="F61" s="2"/>
      <c r="G61" s="2"/>
      <c r="H61" s="2"/>
    </row>
    <row r="62" spans="1:8" ht="9.75">
      <c r="A62" s="1" t="s">
        <v>39</v>
      </c>
      <c r="B62" s="10">
        <f>B7/B61</f>
        <v>11.284722222222221</v>
      </c>
      <c r="C62" s="10">
        <f>C7/C61</f>
        <v>12.07482993197279</v>
      </c>
      <c r="D62" s="10">
        <f>D7/D61</f>
        <v>11.702127659574469</v>
      </c>
      <c r="E62" s="10">
        <f>E7/E61</f>
        <v>11.415525114155251</v>
      </c>
      <c r="F62" s="10"/>
      <c r="G62" s="10"/>
      <c r="H62" s="10"/>
    </row>
    <row r="63" spans="1:8" ht="9.75">
      <c r="A63" s="1" t="s">
        <v>40</v>
      </c>
      <c r="B63" s="29"/>
      <c r="C63" s="2">
        <f>C62*$B$61</f>
        <v>347755.10204081633</v>
      </c>
      <c r="D63" s="2">
        <f>D62*$B$61</f>
        <v>337021.2765957447</v>
      </c>
      <c r="E63" s="2">
        <f>E62*$B$61</f>
        <v>328767.12328767125</v>
      </c>
      <c r="F63" s="2"/>
      <c r="G63" s="2"/>
      <c r="H63" s="2"/>
    </row>
    <row r="65" spans="1:3" ht="10.5">
      <c r="A65" s="8" t="s">
        <v>43</v>
      </c>
      <c r="C65" s="1" t="s">
        <v>48</v>
      </c>
    </row>
    <row r="66" spans="1:3" ht="9.75">
      <c r="A66" s="1" t="s">
        <v>41</v>
      </c>
      <c r="B66" s="12">
        <f>MAX(C63:E63)</f>
        <v>347755.10204081633</v>
      </c>
      <c r="C66" s="13">
        <f>B66/$B$61</f>
        <v>12.07482993197279</v>
      </c>
    </row>
    <row r="67" spans="1:3" ht="9.75">
      <c r="A67" s="1" t="s">
        <v>42</v>
      </c>
      <c r="B67" s="12">
        <f>MIN(C63:E63)</f>
        <v>328767.12328767125</v>
      </c>
      <c r="C67" s="13">
        <f>B67/$B$61</f>
        <v>11.415525114155251</v>
      </c>
    </row>
    <row r="68" spans="1:3" ht="9.75">
      <c r="A68" s="1" t="s">
        <v>46</v>
      </c>
      <c r="B68" s="12">
        <f>AVERAGE(C63:E63)</f>
        <v>337847.83397474414</v>
      </c>
      <c r="C68" s="13">
        <f>B68/$B$61</f>
        <v>11.730827568567504</v>
      </c>
    </row>
    <row r="69" spans="1:3" ht="9.75">
      <c r="A69" s="1" t="s">
        <v>45</v>
      </c>
      <c r="B69" s="12">
        <v>334000</v>
      </c>
      <c r="C69" s="13">
        <f>B69/$B$61</f>
        <v>11.597222222222221</v>
      </c>
    </row>
    <row r="71" ht="10.5">
      <c r="A71" s="7"/>
    </row>
  </sheetData>
  <sheetProtection/>
  <mergeCells count="11">
    <mergeCell ref="B3:D3"/>
    <mergeCell ref="B28:C28"/>
    <mergeCell ref="B29:C29"/>
    <mergeCell ref="B30:C30"/>
    <mergeCell ref="B55:C55"/>
    <mergeCell ref="B56:C56"/>
    <mergeCell ref="B41:C41"/>
    <mergeCell ref="B42:C42"/>
    <mergeCell ref="B43:C43"/>
    <mergeCell ref="B54:C54"/>
    <mergeCell ref="B4:E4"/>
  </mergeCells>
  <printOptions horizontalCentered="1"/>
  <pageMargins left="0.75" right="0.75" top="0.25" bottom="0.25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1" customWidth="1"/>
    <col min="2" max="8" width="11.7109375" style="1" customWidth="1"/>
    <col min="9" max="16384" width="9.140625" style="1" customWidth="1"/>
  </cols>
  <sheetData>
    <row r="1" spans="1:8" ht="12.75">
      <c r="A1" s="14"/>
      <c r="B1" s="14"/>
      <c r="C1" s="14" t="s">
        <v>49</v>
      </c>
      <c r="D1" s="14"/>
      <c r="E1" s="14"/>
      <c r="F1" s="14"/>
      <c r="G1" s="14"/>
      <c r="H1" s="14"/>
    </row>
    <row r="3" spans="1:5" ht="9.75">
      <c r="A3" s="16" t="s">
        <v>55</v>
      </c>
      <c r="B3" s="42" t="s">
        <v>56</v>
      </c>
      <c r="C3" s="42"/>
      <c r="D3" s="42"/>
      <c r="E3" s="42"/>
    </row>
    <row r="5" ht="10.5">
      <c r="A5" s="8" t="s">
        <v>0</v>
      </c>
    </row>
    <row r="6" spans="2:8" ht="10.5">
      <c r="B6" s="7" t="s">
        <v>1</v>
      </c>
      <c r="C6" s="7" t="s">
        <v>57</v>
      </c>
      <c r="D6" s="7" t="s">
        <v>58</v>
      </c>
      <c r="E6" s="7" t="s">
        <v>59</v>
      </c>
      <c r="F6" s="7" t="s">
        <v>60</v>
      </c>
      <c r="G6" s="7"/>
      <c r="H6" s="7"/>
    </row>
    <row r="7" spans="1:8" ht="9.75">
      <c r="A7" s="9" t="s">
        <v>8</v>
      </c>
      <c r="B7" s="17">
        <v>325000</v>
      </c>
      <c r="C7" s="17">
        <v>350000</v>
      </c>
      <c r="D7" s="17">
        <v>325000</v>
      </c>
      <c r="E7" s="17">
        <v>300000</v>
      </c>
      <c r="F7" s="17">
        <v>300000</v>
      </c>
      <c r="G7" s="2"/>
      <c r="H7" s="2"/>
    </row>
    <row r="8" spans="1:6" ht="9.75">
      <c r="A8" s="9" t="s">
        <v>9</v>
      </c>
      <c r="B8" s="18">
        <v>4</v>
      </c>
      <c r="C8" s="18">
        <v>4</v>
      </c>
      <c r="D8" s="18">
        <v>4</v>
      </c>
      <c r="E8" s="18">
        <v>4</v>
      </c>
      <c r="F8" s="18">
        <v>4</v>
      </c>
    </row>
    <row r="9" spans="1:6" ht="9.75">
      <c r="A9" s="9" t="s">
        <v>10</v>
      </c>
      <c r="B9" s="18">
        <v>16</v>
      </c>
      <c r="C9" s="18">
        <v>15</v>
      </c>
      <c r="D9" s="18">
        <v>16</v>
      </c>
      <c r="E9" s="18">
        <v>15</v>
      </c>
      <c r="F9" s="18">
        <v>15</v>
      </c>
    </row>
    <row r="10" spans="1:8" ht="9.75">
      <c r="A10" s="9" t="s">
        <v>11</v>
      </c>
      <c r="B10" s="19">
        <v>3125</v>
      </c>
      <c r="C10" s="19">
        <v>3000</v>
      </c>
      <c r="D10" s="19">
        <v>2975</v>
      </c>
      <c r="E10" s="19">
        <v>2963</v>
      </c>
      <c r="F10" s="19">
        <v>2963</v>
      </c>
      <c r="G10" s="3"/>
      <c r="H10" s="3"/>
    </row>
    <row r="11" spans="1:8" ht="9.75">
      <c r="A11" s="9" t="s">
        <v>12</v>
      </c>
      <c r="B11" s="17">
        <v>2400</v>
      </c>
      <c r="C11" s="17">
        <v>2450</v>
      </c>
      <c r="D11" s="17">
        <v>2350</v>
      </c>
      <c r="E11" s="17">
        <v>2190</v>
      </c>
      <c r="F11" s="17">
        <v>2190</v>
      </c>
      <c r="G11" s="2"/>
      <c r="H11" s="2"/>
    </row>
    <row r="12" spans="1:8" ht="9.75">
      <c r="A12" s="9" t="s">
        <v>13</v>
      </c>
      <c r="B12" s="2">
        <f>B11/B8</f>
        <v>600</v>
      </c>
      <c r="C12" s="2">
        <f>C11/C8</f>
        <v>612.5</v>
      </c>
      <c r="D12" s="2">
        <f>D11/D8</f>
        <v>587.5</v>
      </c>
      <c r="E12" s="2">
        <f>E11/E8</f>
        <v>547.5</v>
      </c>
      <c r="F12" s="2">
        <f>F11/F8</f>
        <v>547.5</v>
      </c>
      <c r="G12" s="2"/>
      <c r="H12" s="2"/>
    </row>
    <row r="13" spans="1:8" ht="9.75">
      <c r="A13" s="9" t="s">
        <v>14</v>
      </c>
      <c r="B13" s="2">
        <f>B11/B9</f>
        <v>150</v>
      </c>
      <c r="C13" s="2">
        <f>C11/C9</f>
        <v>163.33333333333334</v>
      </c>
      <c r="D13" s="2">
        <f>D11/D9</f>
        <v>146.875</v>
      </c>
      <c r="E13" s="2">
        <f>E11/E9</f>
        <v>146</v>
      </c>
      <c r="F13" s="2">
        <f>F11/F9</f>
        <v>146</v>
      </c>
      <c r="G13" s="2"/>
      <c r="H13" s="2"/>
    </row>
    <row r="14" spans="1:8" ht="9.75">
      <c r="A14" s="9" t="s">
        <v>15</v>
      </c>
      <c r="B14" s="4">
        <f>B11/B10</f>
        <v>0.768</v>
      </c>
      <c r="C14" s="4">
        <f>C11/C10</f>
        <v>0.8166666666666667</v>
      </c>
      <c r="D14" s="4">
        <f>D11/D10</f>
        <v>0.7899159663865546</v>
      </c>
      <c r="E14" s="4">
        <f>E11/E10</f>
        <v>0.7391157610529868</v>
      </c>
      <c r="F14" s="4">
        <f>F11/F10</f>
        <v>0.7391157610529868</v>
      </c>
      <c r="G14" s="4"/>
      <c r="H14" s="4"/>
    </row>
    <row r="15" spans="1:8" ht="9.75">
      <c r="A15" s="9" t="s">
        <v>16</v>
      </c>
      <c r="B15" s="5">
        <f>B7/B8</f>
        <v>81250</v>
      </c>
      <c r="C15" s="2">
        <f>C7/C8</f>
        <v>87500</v>
      </c>
      <c r="D15" s="2">
        <f>D7/D8</f>
        <v>81250</v>
      </c>
      <c r="E15" s="2">
        <f>E7/E8</f>
        <v>75000</v>
      </c>
      <c r="F15" s="2">
        <f>F7/F8</f>
        <v>75000</v>
      </c>
      <c r="G15" s="2"/>
      <c r="H15" s="2"/>
    </row>
    <row r="16" spans="1:8" ht="9.75">
      <c r="A16" s="9" t="s">
        <v>17</v>
      </c>
      <c r="B16" s="5">
        <f>B7/B9</f>
        <v>20312.5</v>
      </c>
      <c r="C16" s="2">
        <f>C7/C9</f>
        <v>23333.333333333332</v>
      </c>
      <c r="D16" s="2">
        <f>D7/D9</f>
        <v>20312.5</v>
      </c>
      <c r="E16" s="2">
        <f>E7/E9</f>
        <v>20000</v>
      </c>
      <c r="F16" s="2">
        <f>F7/F9</f>
        <v>20000</v>
      </c>
      <c r="G16" s="2"/>
      <c r="H16" s="2"/>
    </row>
    <row r="17" spans="1:8" ht="9.75">
      <c r="A17" s="9" t="s">
        <v>18</v>
      </c>
      <c r="B17" s="6">
        <f>B7/B10</f>
        <v>104</v>
      </c>
      <c r="C17" s="4">
        <f>C7/C10</f>
        <v>116.66666666666667</v>
      </c>
      <c r="D17" s="4">
        <f>D7/D10</f>
        <v>109.24369747899159</v>
      </c>
      <c r="E17" s="4">
        <f>E7/E10</f>
        <v>101.24873439082012</v>
      </c>
      <c r="F17" s="4">
        <f>F7/F10</f>
        <v>101.24873439082012</v>
      </c>
      <c r="G17" s="4"/>
      <c r="H17" s="4"/>
    </row>
    <row r="20" ht="10.5">
      <c r="A20" s="7" t="s">
        <v>19</v>
      </c>
    </row>
    <row r="21" spans="2:8" ht="10.5">
      <c r="B21" s="7" t="s">
        <v>1</v>
      </c>
      <c r="C21" s="7" t="s">
        <v>57</v>
      </c>
      <c r="D21" s="7" t="s">
        <v>58</v>
      </c>
      <c r="E21" s="7" t="s">
        <v>59</v>
      </c>
      <c r="F21" s="7" t="s">
        <v>60</v>
      </c>
      <c r="G21" s="7"/>
      <c r="H21" s="7"/>
    </row>
    <row r="22" spans="1:8" ht="9.75">
      <c r="A22" s="9" t="s">
        <v>20</v>
      </c>
      <c r="B22" s="2">
        <f>B12</f>
        <v>600</v>
      </c>
      <c r="C22" s="2">
        <f>C12</f>
        <v>612.5</v>
      </c>
      <c r="D22" s="2">
        <f>D12</f>
        <v>587.5</v>
      </c>
      <c r="E22" s="2">
        <f>E12</f>
        <v>547.5</v>
      </c>
      <c r="F22" s="2">
        <f>F12</f>
        <v>547.5</v>
      </c>
      <c r="G22" s="2"/>
      <c r="H22" s="2"/>
    </row>
    <row r="23" spans="1:8" ht="9.75">
      <c r="A23" s="9" t="s">
        <v>21</v>
      </c>
      <c r="B23" s="11"/>
      <c r="C23" s="10">
        <f>$B$22/C22</f>
        <v>0.9795918367346939</v>
      </c>
      <c r="D23" s="10">
        <f>$B$22/D22</f>
        <v>1.0212765957446808</v>
      </c>
      <c r="E23" s="10">
        <f>$B$22/E22</f>
        <v>1.095890410958904</v>
      </c>
      <c r="F23" s="10">
        <f>$B$22/F22</f>
        <v>1.095890410958904</v>
      </c>
      <c r="G23" s="10"/>
      <c r="H23" s="10"/>
    </row>
    <row r="24" spans="1:8" ht="9.75">
      <c r="A24" s="9" t="s">
        <v>16</v>
      </c>
      <c r="B24" s="11"/>
      <c r="C24" s="2">
        <f>C15</f>
        <v>87500</v>
      </c>
      <c r="D24" s="2">
        <f>D15</f>
        <v>81250</v>
      </c>
      <c r="E24" s="2">
        <f>E15</f>
        <v>75000</v>
      </c>
      <c r="F24" s="2">
        <f>F15</f>
        <v>75000</v>
      </c>
      <c r="G24" s="2"/>
      <c r="H24" s="2"/>
    </row>
    <row r="25" spans="1:8" ht="9.75">
      <c r="A25" s="9" t="s">
        <v>22</v>
      </c>
      <c r="B25" s="11"/>
      <c r="C25" s="2">
        <f>C24*C23</f>
        <v>85714.28571428571</v>
      </c>
      <c r="D25" s="2">
        <f>D24*D23</f>
        <v>82978.72340425532</v>
      </c>
      <c r="E25" s="2">
        <f>E24*E23</f>
        <v>82191.7808219178</v>
      </c>
      <c r="F25" s="2">
        <f>F24*F23</f>
        <v>82191.7808219178</v>
      </c>
      <c r="G25" s="2"/>
      <c r="H25" s="2"/>
    </row>
    <row r="26" ht="9.75">
      <c r="A26" s="9"/>
    </row>
    <row r="27" spans="1:3" ht="9.75">
      <c r="A27" s="9" t="s">
        <v>24</v>
      </c>
      <c r="B27" s="12">
        <f>MIN(C25:F25)</f>
        <v>82191.7808219178</v>
      </c>
      <c r="C27" s="12">
        <f>MAX(C25:F25)</f>
        <v>85714.28571428571</v>
      </c>
    </row>
    <row r="28" spans="1:3" ht="9.75">
      <c r="A28" s="9" t="s">
        <v>23</v>
      </c>
      <c r="B28" s="34">
        <f>AVERAGE(C25:F25)</f>
        <v>83269.14269059416</v>
      </c>
      <c r="C28" s="35"/>
    </row>
    <row r="29" spans="1:3" ht="12.75" customHeight="1">
      <c r="A29" s="9" t="s">
        <v>26</v>
      </c>
      <c r="B29" s="34">
        <f>AVERAGE(B27:C28)</f>
        <v>83725.06974226588</v>
      </c>
      <c r="C29" s="35"/>
    </row>
    <row r="30" spans="1:5" ht="10.5">
      <c r="A30" s="9" t="s">
        <v>63</v>
      </c>
      <c r="B30" s="43">
        <v>83500</v>
      </c>
      <c r="C30" s="44"/>
      <c r="D30" s="1" t="s">
        <v>64</v>
      </c>
      <c r="E30" s="23">
        <f>B30*B8</f>
        <v>334000</v>
      </c>
    </row>
    <row r="33" ht="10.5">
      <c r="A33" s="7" t="s">
        <v>27</v>
      </c>
    </row>
    <row r="34" spans="2:8" ht="10.5">
      <c r="B34" s="7" t="s">
        <v>1</v>
      </c>
      <c r="C34" s="7" t="s">
        <v>57</v>
      </c>
      <c r="D34" s="7" t="s">
        <v>58</v>
      </c>
      <c r="E34" s="7" t="s">
        <v>59</v>
      </c>
      <c r="F34" s="7" t="s">
        <v>60</v>
      </c>
      <c r="G34" s="7"/>
      <c r="H34" s="7"/>
    </row>
    <row r="35" spans="1:8" ht="9.75">
      <c r="A35" s="9" t="s">
        <v>28</v>
      </c>
      <c r="B35" s="2">
        <f>B13</f>
        <v>150</v>
      </c>
      <c r="C35" s="2">
        <f>C13</f>
        <v>163.33333333333334</v>
      </c>
      <c r="D35" s="2">
        <f>D13</f>
        <v>146.875</v>
      </c>
      <c r="E35" s="2">
        <f>E13</f>
        <v>146</v>
      </c>
      <c r="F35" s="2">
        <f>F13</f>
        <v>146</v>
      </c>
      <c r="G35" s="2"/>
      <c r="H35" s="2"/>
    </row>
    <row r="36" spans="1:8" ht="9.75">
      <c r="A36" s="9" t="s">
        <v>21</v>
      </c>
      <c r="B36" s="11"/>
      <c r="C36" s="10">
        <f>$B$35/C35</f>
        <v>0.9183673469387754</v>
      </c>
      <c r="D36" s="10">
        <f>$B$35/D35</f>
        <v>1.0212765957446808</v>
      </c>
      <c r="E36" s="10">
        <f>$B$35/E35</f>
        <v>1.0273972602739727</v>
      </c>
      <c r="F36" s="10">
        <f>$B$35/F35</f>
        <v>1.0273972602739727</v>
      </c>
      <c r="G36" s="10"/>
      <c r="H36" s="10"/>
    </row>
    <row r="37" spans="1:8" ht="9.75">
      <c r="A37" s="9" t="s">
        <v>17</v>
      </c>
      <c r="B37" s="11"/>
      <c r="C37" s="2">
        <f>C16</f>
        <v>23333.333333333332</v>
      </c>
      <c r="D37" s="2">
        <f>D16</f>
        <v>20312.5</v>
      </c>
      <c r="E37" s="2">
        <f>E16</f>
        <v>20000</v>
      </c>
      <c r="F37" s="2">
        <f>F16</f>
        <v>20000</v>
      </c>
      <c r="G37" s="2"/>
      <c r="H37" s="2"/>
    </row>
    <row r="38" spans="1:8" ht="9.75">
      <c r="A38" s="9" t="s">
        <v>29</v>
      </c>
      <c r="B38" s="11"/>
      <c r="C38" s="2">
        <f>C37*C36</f>
        <v>21428.571428571424</v>
      </c>
      <c r="D38" s="2">
        <f>D37*D36</f>
        <v>20744.68085106383</v>
      </c>
      <c r="E38" s="2">
        <f>E37*E36</f>
        <v>20547.945205479453</v>
      </c>
      <c r="F38" s="2">
        <f>F37*F36</f>
        <v>20547.945205479453</v>
      </c>
      <c r="G38" s="2"/>
      <c r="H38" s="2"/>
    </row>
    <row r="39" ht="9.75">
      <c r="A39" s="9"/>
    </row>
    <row r="40" spans="1:3" ht="9.75">
      <c r="A40" s="9" t="s">
        <v>30</v>
      </c>
      <c r="B40" s="12">
        <f>MIN(C38:F38)</f>
        <v>20547.945205479453</v>
      </c>
      <c r="C40" s="12">
        <f>MAX(C38:F38)</f>
        <v>21428.571428571424</v>
      </c>
    </row>
    <row r="41" spans="1:3" ht="9.75">
      <c r="A41" s="9" t="s">
        <v>31</v>
      </c>
      <c r="B41" s="34">
        <f>AVERAGE(C38:F38)</f>
        <v>20817.28567264854</v>
      </c>
      <c r="C41" s="35"/>
    </row>
    <row r="42" spans="1:3" ht="9.75">
      <c r="A42" s="9" t="s">
        <v>26</v>
      </c>
      <c r="B42" s="34">
        <f>AVERAGE(B40:C41)</f>
        <v>20931.26743556647</v>
      </c>
      <c r="C42" s="35"/>
    </row>
    <row r="43" spans="1:5" ht="10.5">
      <c r="A43" s="9" t="s">
        <v>63</v>
      </c>
      <c r="B43" s="43">
        <v>21000</v>
      </c>
      <c r="C43" s="44"/>
      <c r="D43" s="1" t="s">
        <v>64</v>
      </c>
      <c r="E43" s="23">
        <f>B43*B9</f>
        <v>336000</v>
      </c>
    </row>
    <row r="46" ht="10.5">
      <c r="A46" s="7" t="s">
        <v>32</v>
      </c>
    </row>
    <row r="47" spans="2:8" ht="10.5">
      <c r="B47" s="7" t="s">
        <v>1</v>
      </c>
      <c r="C47" s="7" t="s">
        <v>57</v>
      </c>
      <c r="D47" s="7" t="s">
        <v>58</v>
      </c>
      <c r="E47" s="7" t="s">
        <v>59</v>
      </c>
      <c r="F47" s="7" t="s">
        <v>60</v>
      </c>
      <c r="G47" s="7"/>
      <c r="H47" s="7"/>
    </row>
    <row r="48" spans="1:8" ht="9.75">
      <c r="A48" s="9" t="s">
        <v>33</v>
      </c>
      <c r="B48" s="4">
        <f>B14</f>
        <v>0.768</v>
      </c>
      <c r="C48" s="4">
        <f>C14</f>
        <v>0.8166666666666667</v>
      </c>
      <c r="D48" s="4">
        <f>D14</f>
        <v>0.7899159663865546</v>
      </c>
      <c r="E48" s="4">
        <f>E14</f>
        <v>0.7391157610529868</v>
      </c>
      <c r="F48" s="4">
        <f>F14</f>
        <v>0.7391157610529868</v>
      </c>
      <c r="G48" s="4"/>
      <c r="H48" s="4"/>
    </row>
    <row r="49" spans="1:8" ht="9.75">
      <c r="A49" s="9" t="s">
        <v>21</v>
      </c>
      <c r="B49" s="11"/>
      <c r="C49" s="10">
        <f>$B$48/C48</f>
        <v>0.9404081632653062</v>
      </c>
      <c r="D49" s="10">
        <f>$B$48/D48</f>
        <v>0.9722553191489363</v>
      </c>
      <c r="E49" s="10">
        <f>$B$48/E48</f>
        <v>1.0390794520547946</v>
      </c>
      <c r="F49" s="10">
        <f>$B$48/F48</f>
        <v>1.0390794520547946</v>
      </c>
      <c r="G49" s="10"/>
      <c r="H49" s="10"/>
    </row>
    <row r="50" spans="1:8" ht="9.75">
      <c r="A50" s="9" t="s">
        <v>18</v>
      </c>
      <c r="B50" s="11"/>
      <c r="C50" s="2">
        <f>C17</f>
        <v>116.66666666666667</v>
      </c>
      <c r="D50" s="2">
        <f>D17</f>
        <v>109.24369747899159</v>
      </c>
      <c r="E50" s="2">
        <f>E17</f>
        <v>101.24873439082012</v>
      </c>
      <c r="F50" s="2">
        <f>F17</f>
        <v>101.24873439082012</v>
      </c>
      <c r="G50" s="2"/>
      <c r="H50" s="2"/>
    </row>
    <row r="51" spans="1:8" ht="9.75">
      <c r="A51" s="9" t="s">
        <v>34</v>
      </c>
      <c r="B51" s="11"/>
      <c r="C51" s="2">
        <f>C50*C49</f>
        <v>109.71428571428572</v>
      </c>
      <c r="D51" s="2">
        <f>D50*D49</f>
        <v>106.21276595744682</v>
      </c>
      <c r="E51" s="2">
        <f>E50*E49</f>
        <v>105.2054794520548</v>
      </c>
      <c r="F51" s="2">
        <f>F50*F49</f>
        <v>105.2054794520548</v>
      </c>
      <c r="G51" s="2"/>
      <c r="H51" s="2"/>
    </row>
    <row r="52" ht="9.75">
      <c r="A52" s="9"/>
    </row>
    <row r="53" spans="1:3" ht="9.75">
      <c r="A53" s="9" t="s">
        <v>35</v>
      </c>
      <c r="B53" s="22">
        <f>MIN(C51:F51)</f>
        <v>105.2054794520548</v>
      </c>
      <c r="C53" s="22">
        <f>MAX(C51:F51)</f>
        <v>109.71428571428572</v>
      </c>
    </row>
    <row r="54" spans="1:3" ht="9.75">
      <c r="A54" s="9" t="s">
        <v>36</v>
      </c>
      <c r="B54" s="38">
        <f>AVERAGE(C51:F51)</f>
        <v>106.58450264396055</v>
      </c>
      <c r="C54" s="39"/>
    </row>
    <row r="55" spans="1:3" ht="9.75">
      <c r="A55" s="9" t="s">
        <v>26</v>
      </c>
      <c r="B55" s="38">
        <f>AVERAGE(B53:C54)</f>
        <v>107.16808927010037</v>
      </c>
      <c r="C55" s="39"/>
    </row>
    <row r="56" spans="1:5" ht="10.5">
      <c r="A56" s="9" t="s">
        <v>63</v>
      </c>
      <c r="B56" s="45">
        <v>107</v>
      </c>
      <c r="C56" s="46"/>
      <c r="D56" s="1" t="s">
        <v>64</v>
      </c>
      <c r="E56" s="23">
        <f>B56*B10</f>
        <v>334375</v>
      </c>
    </row>
    <row r="59" ht="10.5">
      <c r="A59" s="7" t="s">
        <v>37</v>
      </c>
    </row>
    <row r="60" spans="2:8" ht="10.5">
      <c r="B60" s="7" t="s">
        <v>1</v>
      </c>
      <c r="C60" s="7" t="s">
        <v>57</v>
      </c>
      <c r="D60" s="7" t="s">
        <v>58</v>
      </c>
      <c r="E60" s="7" t="s">
        <v>59</v>
      </c>
      <c r="F60" s="7" t="s">
        <v>60</v>
      </c>
      <c r="G60" s="7"/>
      <c r="H60" s="7"/>
    </row>
    <row r="61" spans="1:8" ht="9.75">
      <c r="A61" s="1" t="s">
        <v>38</v>
      </c>
      <c r="B61" s="2">
        <f>B11*12</f>
        <v>28800</v>
      </c>
      <c r="C61" s="2">
        <f>C11*12</f>
        <v>29400</v>
      </c>
      <c r="D61" s="2">
        <f>D11*12</f>
        <v>28200</v>
      </c>
      <c r="E61" s="2">
        <f>E11*12</f>
        <v>26280</v>
      </c>
      <c r="F61" s="2">
        <f>F11*12</f>
        <v>26280</v>
      </c>
      <c r="G61" s="2"/>
      <c r="H61" s="2"/>
    </row>
    <row r="62" spans="1:8" ht="9.75">
      <c r="A62" s="1" t="s">
        <v>39</v>
      </c>
      <c r="B62" s="10">
        <f>B7/B61</f>
        <v>11.284722222222221</v>
      </c>
      <c r="C62" s="10">
        <f>C7/C61</f>
        <v>11.904761904761905</v>
      </c>
      <c r="D62" s="10">
        <f>D7/D61</f>
        <v>11.52482269503546</v>
      </c>
      <c r="E62" s="10">
        <f>E7/E61</f>
        <v>11.415525114155251</v>
      </c>
      <c r="F62" s="10">
        <f>F7/F61</f>
        <v>11.415525114155251</v>
      </c>
      <c r="G62" s="10"/>
      <c r="H62" s="10"/>
    </row>
    <row r="63" spans="1:8" ht="9.75">
      <c r="A63" s="1" t="s">
        <v>40</v>
      </c>
      <c r="C63" s="2">
        <f>C62*$B$61</f>
        <v>342857.14285714284</v>
      </c>
      <c r="D63" s="2">
        <f>D62*$B$61</f>
        <v>331914.89361702127</v>
      </c>
      <c r="E63" s="2">
        <f>E62*$B$61</f>
        <v>328767.12328767125</v>
      </c>
      <c r="F63" s="2">
        <f>F62*$B$61</f>
        <v>328767.12328767125</v>
      </c>
      <c r="G63" s="2"/>
      <c r="H63" s="2"/>
    </row>
    <row r="65" spans="1:3" ht="10.5">
      <c r="A65" s="8" t="s">
        <v>43</v>
      </c>
      <c r="C65" s="1" t="s">
        <v>48</v>
      </c>
    </row>
    <row r="66" spans="1:3" ht="9.75">
      <c r="A66" s="1" t="s">
        <v>41</v>
      </c>
      <c r="B66" s="12">
        <f>MAX(C63:F63)</f>
        <v>342857.14285714284</v>
      </c>
      <c r="C66" s="13">
        <f>B66/$B$61</f>
        <v>11.904761904761903</v>
      </c>
    </row>
    <row r="67" spans="1:3" ht="9.75">
      <c r="A67" s="1" t="s">
        <v>42</v>
      </c>
      <c r="B67" s="12">
        <f>MIN(C63:F63)</f>
        <v>328767.12328767125</v>
      </c>
      <c r="C67" s="13">
        <f>B67/$B$61</f>
        <v>11.415525114155251</v>
      </c>
    </row>
    <row r="68" spans="1:3" ht="9.75">
      <c r="A68" s="1" t="s">
        <v>46</v>
      </c>
      <c r="B68" s="12">
        <f>AVERAGE(C63:F63)</f>
        <v>333076.57076237665</v>
      </c>
      <c r="C68" s="13">
        <f>B68/$B$61</f>
        <v>11.565158707026967</v>
      </c>
    </row>
    <row r="69" spans="1:3" ht="9.75">
      <c r="A69" s="1" t="s">
        <v>47</v>
      </c>
      <c r="B69" s="12">
        <f>MODE(C63:F63)</f>
        <v>328767.12328767125</v>
      </c>
      <c r="C69" s="13">
        <f>B69/$B$61</f>
        <v>11.415525114155251</v>
      </c>
    </row>
    <row r="70" spans="1:3" ht="9.75">
      <c r="A70" s="1" t="s">
        <v>45</v>
      </c>
      <c r="B70" s="12">
        <v>334000</v>
      </c>
      <c r="C70" s="13">
        <f>B70/$B$61</f>
        <v>11.597222222222221</v>
      </c>
    </row>
    <row r="72" ht="10.5">
      <c r="A72" s="7" t="s">
        <v>44</v>
      </c>
    </row>
  </sheetData>
  <sheetProtection sheet="1" objects="1" scenarios="1"/>
  <mergeCells count="10">
    <mergeCell ref="B3:E3"/>
    <mergeCell ref="B28:C28"/>
    <mergeCell ref="B29:C29"/>
    <mergeCell ref="B30:C30"/>
    <mergeCell ref="B55:C55"/>
    <mergeCell ref="B56:C56"/>
    <mergeCell ref="B41:C41"/>
    <mergeCell ref="B42:C42"/>
    <mergeCell ref="B43:C43"/>
    <mergeCell ref="B54:C54"/>
  </mergeCells>
  <printOptions horizontalCentered="1" verticalCentered="1"/>
  <pageMargins left="0.75" right="0.75" top="0.25" bottom="0.25" header="0.5" footer="0.5"/>
  <pageSetup horizontalDpi="600" verticalDpi="600" orientation="portrait" scale="75" r:id="rId2"/>
  <headerFooter alignWithMargins="0">
    <oddFooter>&amp;C&amp;8Copyright 2000 by Ronald Fox, MAI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20.00390625" style="1" customWidth="1"/>
    <col min="2" max="8" width="11.7109375" style="1" customWidth="1"/>
    <col min="9" max="16384" width="9.140625" style="1" customWidth="1"/>
  </cols>
  <sheetData>
    <row r="1" spans="1:8" ht="12.75">
      <c r="A1" s="14"/>
      <c r="B1" s="14"/>
      <c r="C1" s="14" t="s">
        <v>49</v>
      </c>
      <c r="D1" s="14"/>
      <c r="E1" s="14"/>
      <c r="F1" s="14"/>
      <c r="G1" s="14"/>
      <c r="H1" s="14"/>
    </row>
    <row r="3" spans="1:5" ht="9.75">
      <c r="A3" s="16" t="s">
        <v>52</v>
      </c>
      <c r="B3" s="42" t="s">
        <v>54</v>
      </c>
      <c r="C3" s="42"/>
      <c r="D3" s="42"/>
      <c r="E3" s="42"/>
    </row>
    <row r="5" spans="1:7" ht="12">
      <c r="A5" s="8" t="s">
        <v>0</v>
      </c>
      <c r="C5"/>
      <c r="D5"/>
      <c r="E5"/>
      <c r="F5"/>
      <c r="G5"/>
    </row>
    <row r="6" spans="2:8" ht="10.5">
      <c r="B6" s="7" t="s">
        <v>1</v>
      </c>
      <c r="C6" s="7" t="s">
        <v>57</v>
      </c>
      <c r="D6" s="7" t="s">
        <v>58</v>
      </c>
      <c r="E6" s="7" t="s">
        <v>59</v>
      </c>
      <c r="F6" s="7" t="s">
        <v>60</v>
      </c>
      <c r="G6" s="7" t="s">
        <v>61</v>
      </c>
      <c r="H6" s="7"/>
    </row>
    <row r="7" spans="1:8" ht="9.75">
      <c r="A7" s="9" t="s">
        <v>8</v>
      </c>
      <c r="B7" s="17">
        <v>325000</v>
      </c>
      <c r="C7" s="17">
        <v>350000</v>
      </c>
      <c r="D7" s="17">
        <v>325000</v>
      </c>
      <c r="E7" s="17">
        <v>300000</v>
      </c>
      <c r="F7" s="17">
        <v>300000</v>
      </c>
      <c r="G7" s="17">
        <v>300000</v>
      </c>
      <c r="H7" s="2"/>
    </row>
    <row r="8" spans="1:7" ht="9.75">
      <c r="A8" s="9" t="s">
        <v>9</v>
      </c>
      <c r="B8" s="18">
        <v>4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</row>
    <row r="9" spans="1:7" ht="9.75">
      <c r="A9" s="9" t="s">
        <v>10</v>
      </c>
      <c r="B9" s="18">
        <v>16</v>
      </c>
      <c r="C9" s="18">
        <v>15</v>
      </c>
      <c r="D9" s="18">
        <v>16</v>
      </c>
      <c r="E9" s="18">
        <v>15</v>
      </c>
      <c r="F9" s="18">
        <v>15</v>
      </c>
      <c r="G9" s="18">
        <v>15</v>
      </c>
    </row>
    <row r="10" spans="1:8" ht="9.75">
      <c r="A10" s="9" t="s">
        <v>11</v>
      </c>
      <c r="B10" s="19">
        <v>3125</v>
      </c>
      <c r="C10" s="19">
        <v>3200</v>
      </c>
      <c r="D10" s="19">
        <v>2975</v>
      </c>
      <c r="E10" s="19">
        <v>2963</v>
      </c>
      <c r="F10" s="19">
        <v>2875</v>
      </c>
      <c r="G10" s="19">
        <v>2963</v>
      </c>
      <c r="H10" s="3"/>
    </row>
    <row r="11" spans="1:8" ht="9.75">
      <c r="A11" s="9" t="s">
        <v>12</v>
      </c>
      <c r="B11" s="17">
        <v>2400</v>
      </c>
      <c r="C11" s="17">
        <v>2450</v>
      </c>
      <c r="D11" s="17">
        <v>2350</v>
      </c>
      <c r="E11" s="17">
        <v>2190</v>
      </c>
      <c r="F11" s="17">
        <v>2190</v>
      </c>
      <c r="G11" s="17">
        <v>2190</v>
      </c>
      <c r="H11" s="2"/>
    </row>
    <row r="12" spans="1:8" ht="9.75">
      <c r="A12" s="9" t="s">
        <v>13</v>
      </c>
      <c r="B12" s="2">
        <f aca="true" t="shared" si="0" ref="B12:G12">B11/B8</f>
        <v>600</v>
      </c>
      <c r="C12" s="2">
        <f t="shared" si="0"/>
        <v>612.5</v>
      </c>
      <c r="D12" s="2">
        <f t="shared" si="0"/>
        <v>587.5</v>
      </c>
      <c r="E12" s="2">
        <f t="shared" si="0"/>
        <v>547.5</v>
      </c>
      <c r="F12" s="2">
        <f t="shared" si="0"/>
        <v>547.5</v>
      </c>
      <c r="G12" s="2">
        <f t="shared" si="0"/>
        <v>547.5</v>
      </c>
      <c r="H12" s="2"/>
    </row>
    <row r="13" spans="1:8" ht="9.75">
      <c r="A13" s="9" t="s">
        <v>14</v>
      </c>
      <c r="B13" s="2">
        <f aca="true" t="shared" si="1" ref="B13:G13">B11/B9</f>
        <v>150</v>
      </c>
      <c r="C13" s="2">
        <f t="shared" si="1"/>
        <v>163.33333333333334</v>
      </c>
      <c r="D13" s="2">
        <f t="shared" si="1"/>
        <v>146.875</v>
      </c>
      <c r="E13" s="2">
        <f t="shared" si="1"/>
        <v>146</v>
      </c>
      <c r="F13" s="2">
        <f t="shared" si="1"/>
        <v>146</v>
      </c>
      <c r="G13" s="2">
        <f t="shared" si="1"/>
        <v>146</v>
      </c>
      <c r="H13" s="2"/>
    </row>
    <row r="14" spans="1:8" ht="9.75">
      <c r="A14" s="9" t="s">
        <v>15</v>
      </c>
      <c r="B14" s="4">
        <f aca="true" t="shared" si="2" ref="B14:G14">B11/B10</f>
        <v>0.768</v>
      </c>
      <c r="C14" s="4">
        <f t="shared" si="2"/>
        <v>0.765625</v>
      </c>
      <c r="D14" s="4">
        <f t="shared" si="2"/>
        <v>0.7899159663865546</v>
      </c>
      <c r="E14" s="4">
        <f t="shared" si="2"/>
        <v>0.7391157610529868</v>
      </c>
      <c r="F14" s="4">
        <f t="shared" si="2"/>
        <v>0.7617391304347826</v>
      </c>
      <c r="G14" s="4">
        <f t="shared" si="2"/>
        <v>0.7391157610529868</v>
      </c>
      <c r="H14" s="4"/>
    </row>
    <row r="15" spans="1:8" ht="9.75">
      <c r="A15" s="9" t="s">
        <v>16</v>
      </c>
      <c r="B15" s="5">
        <f aca="true" t="shared" si="3" ref="B15:G15">B7/B8</f>
        <v>81250</v>
      </c>
      <c r="C15" s="2">
        <f t="shared" si="3"/>
        <v>87500</v>
      </c>
      <c r="D15" s="2">
        <f t="shared" si="3"/>
        <v>81250</v>
      </c>
      <c r="E15" s="2">
        <f t="shared" si="3"/>
        <v>75000</v>
      </c>
      <c r="F15" s="2">
        <f t="shared" si="3"/>
        <v>75000</v>
      </c>
      <c r="G15" s="2">
        <f t="shared" si="3"/>
        <v>75000</v>
      </c>
      <c r="H15" s="2"/>
    </row>
    <row r="16" spans="1:8" ht="9.75">
      <c r="A16" s="9" t="s">
        <v>17</v>
      </c>
      <c r="B16" s="5">
        <f aca="true" t="shared" si="4" ref="B16:G16">B7/B9</f>
        <v>20312.5</v>
      </c>
      <c r="C16" s="2">
        <f t="shared" si="4"/>
        <v>23333.333333333332</v>
      </c>
      <c r="D16" s="2">
        <f t="shared" si="4"/>
        <v>20312.5</v>
      </c>
      <c r="E16" s="2">
        <f t="shared" si="4"/>
        <v>20000</v>
      </c>
      <c r="F16" s="2">
        <f t="shared" si="4"/>
        <v>20000</v>
      </c>
      <c r="G16" s="2">
        <f t="shared" si="4"/>
        <v>20000</v>
      </c>
      <c r="H16" s="2"/>
    </row>
    <row r="17" spans="1:8" ht="9.75">
      <c r="A17" s="9" t="s">
        <v>18</v>
      </c>
      <c r="B17" s="6">
        <f aca="true" t="shared" si="5" ref="B17:G17">B7/B10</f>
        <v>104</v>
      </c>
      <c r="C17" s="4">
        <f t="shared" si="5"/>
        <v>109.375</v>
      </c>
      <c r="D17" s="4">
        <f t="shared" si="5"/>
        <v>109.24369747899159</v>
      </c>
      <c r="E17" s="4">
        <f t="shared" si="5"/>
        <v>101.24873439082012</v>
      </c>
      <c r="F17" s="4">
        <f t="shared" si="5"/>
        <v>104.34782608695652</v>
      </c>
      <c r="G17" s="4">
        <f t="shared" si="5"/>
        <v>101.24873439082012</v>
      </c>
      <c r="H17" s="4"/>
    </row>
    <row r="20" ht="10.5">
      <c r="A20" s="7" t="s">
        <v>19</v>
      </c>
    </row>
    <row r="21" spans="2:8" ht="10.5">
      <c r="B21" s="7" t="s">
        <v>1</v>
      </c>
      <c r="C21" s="7" t="s">
        <v>57</v>
      </c>
      <c r="D21" s="7" t="s">
        <v>58</v>
      </c>
      <c r="E21" s="7" t="s">
        <v>59</v>
      </c>
      <c r="F21" s="7" t="s">
        <v>60</v>
      </c>
      <c r="G21" s="7" t="s">
        <v>61</v>
      </c>
      <c r="H21" s="7"/>
    </row>
    <row r="22" spans="1:8" ht="9.75">
      <c r="A22" s="9" t="s">
        <v>20</v>
      </c>
      <c r="B22" s="2">
        <f aca="true" t="shared" si="6" ref="B22:G22">B12</f>
        <v>600</v>
      </c>
      <c r="C22" s="2">
        <f t="shared" si="6"/>
        <v>612.5</v>
      </c>
      <c r="D22" s="2">
        <f t="shared" si="6"/>
        <v>587.5</v>
      </c>
      <c r="E22" s="2">
        <f t="shared" si="6"/>
        <v>547.5</v>
      </c>
      <c r="F22" s="2">
        <f t="shared" si="6"/>
        <v>547.5</v>
      </c>
      <c r="G22" s="2">
        <f t="shared" si="6"/>
        <v>547.5</v>
      </c>
      <c r="H22" s="2"/>
    </row>
    <row r="23" spans="1:8" ht="9.75">
      <c r="A23" s="9" t="s">
        <v>21</v>
      </c>
      <c r="B23" s="11"/>
      <c r="C23" s="10">
        <f>$B$22/C22</f>
        <v>0.9795918367346939</v>
      </c>
      <c r="D23" s="10">
        <f>$B$22/D22</f>
        <v>1.0212765957446808</v>
      </c>
      <c r="E23" s="10">
        <f>$B$22/E22</f>
        <v>1.095890410958904</v>
      </c>
      <c r="F23" s="10">
        <f>$B$22/F22</f>
        <v>1.095890410958904</v>
      </c>
      <c r="G23" s="10">
        <f>$B$22/G22</f>
        <v>1.095890410958904</v>
      </c>
      <c r="H23" s="10"/>
    </row>
    <row r="24" spans="1:8" ht="9.75">
      <c r="A24" s="9" t="s">
        <v>16</v>
      </c>
      <c r="B24" s="11"/>
      <c r="C24" s="2">
        <f>C15</f>
        <v>87500</v>
      </c>
      <c r="D24" s="2">
        <f>D15</f>
        <v>81250</v>
      </c>
      <c r="E24" s="2">
        <f>E15</f>
        <v>75000</v>
      </c>
      <c r="F24" s="2">
        <f>F15</f>
        <v>75000</v>
      </c>
      <c r="G24" s="2">
        <f>G15</f>
        <v>75000</v>
      </c>
      <c r="H24" s="2"/>
    </row>
    <row r="25" spans="1:8" ht="9.75">
      <c r="A25" s="9" t="s">
        <v>22</v>
      </c>
      <c r="B25" s="11"/>
      <c r="C25" s="2">
        <f>C24*C23</f>
        <v>85714.28571428571</v>
      </c>
      <c r="D25" s="2">
        <f>D24*D23</f>
        <v>82978.72340425532</v>
      </c>
      <c r="E25" s="2">
        <f>E24*E23</f>
        <v>82191.7808219178</v>
      </c>
      <c r="F25" s="2">
        <f>F24*F23</f>
        <v>82191.7808219178</v>
      </c>
      <c r="G25" s="2">
        <f>G24*G23</f>
        <v>82191.7808219178</v>
      </c>
      <c r="H25" s="2"/>
    </row>
    <row r="26" ht="9.75">
      <c r="A26" s="9"/>
    </row>
    <row r="27" spans="1:3" ht="9.75">
      <c r="A27" s="9" t="s">
        <v>24</v>
      </c>
      <c r="B27" s="12">
        <f>MIN(C25:G25)</f>
        <v>82191.7808219178</v>
      </c>
      <c r="C27" s="12">
        <f>MAX(C25:G25)</f>
        <v>85714.28571428571</v>
      </c>
    </row>
    <row r="28" spans="1:3" ht="9.75">
      <c r="A28" s="9" t="s">
        <v>23</v>
      </c>
      <c r="B28" s="34">
        <f>AVERAGE(C25:G25)</f>
        <v>83053.67031685889</v>
      </c>
      <c r="C28" s="35"/>
    </row>
    <row r="29" spans="1:3" ht="9.75">
      <c r="A29" s="9" t="s">
        <v>26</v>
      </c>
      <c r="B29" s="34">
        <f>AVERAGE(B27:C28)</f>
        <v>83653.24561768745</v>
      </c>
      <c r="C29" s="35"/>
    </row>
    <row r="30" spans="1:5" ht="10.5">
      <c r="A30" s="9" t="s">
        <v>63</v>
      </c>
      <c r="B30" s="43">
        <v>84000</v>
      </c>
      <c r="C30" s="44"/>
      <c r="D30" s="1" t="s">
        <v>64</v>
      </c>
      <c r="E30" s="23">
        <f>B30*B8</f>
        <v>336000</v>
      </c>
    </row>
    <row r="33" ht="10.5">
      <c r="A33" s="7" t="s">
        <v>27</v>
      </c>
    </row>
    <row r="34" spans="2:8" ht="10.5">
      <c r="B34" s="7" t="s">
        <v>1</v>
      </c>
      <c r="C34" s="7" t="s">
        <v>57</v>
      </c>
      <c r="D34" s="7" t="s">
        <v>58</v>
      </c>
      <c r="E34" s="7" t="s">
        <v>59</v>
      </c>
      <c r="F34" s="7" t="s">
        <v>60</v>
      </c>
      <c r="G34" s="7" t="s">
        <v>61</v>
      </c>
      <c r="H34" s="7"/>
    </row>
    <row r="35" spans="1:8" ht="9.75">
      <c r="A35" s="9" t="s">
        <v>28</v>
      </c>
      <c r="B35" s="2">
        <f aca="true" t="shared" si="7" ref="B35:G35">B13</f>
        <v>150</v>
      </c>
      <c r="C35" s="2">
        <f t="shared" si="7"/>
        <v>163.33333333333334</v>
      </c>
      <c r="D35" s="2">
        <f t="shared" si="7"/>
        <v>146.875</v>
      </c>
      <c r="E35" s="2">
        <f t="shared" si="7"/>
        <v>146</v>
      </c>
      <c r="F35" s="2">
        <f t="shared" si="7"/>
        <v>146</v>
      </c>
      <c r="G35" s="2">
        <f t="shared" si="7"/>
        <v>146</v>
      </c>
      <c r="H35" s="2"/>
    </row>
    <row r="36" spans="1:8" ht="9.75">
      <c r="A36" s="9" t="s">
        <v>21</v>
      </c>
      <c r="B36" s="11"/>
      <c r="C36" s="10">
        <f>$B$35/C35</f>
        <v>0.9183673469387754</v>
      </c>
      <c r="D36" s="10">
        <f>$B$35/D35</f>
        <v>1.0212765957446808</v>
      </c>
      <c r="E36" s="10">
        <f>$B$35/E35</f>
        <v>1.0273972602739727</v>
      </c>
      <c r="F36" s="10">
        <f>$B$35/F35</f>
        <v>1.0273972602739727</v>
      </c>
      <c r="G36" s="10">
        <f>$B$35/G35</f>
        <v>1.0273972602739727</v>
      </c>
      <c r="H36" s="10"/>
    </row>
    <row r="37" spans="1:8" ht="9.75">
      <c r="A37" s="9" t="s">
        <v>17</v>
      </c>
      <c r="B37" s="11"/>
      <c r="C37" s="2">
        <f>C16</f>
        <v>23333.333333333332</v>
      </c>
      <c r="D37" s="2">
        <f>D16</f>
        <v>20312.5</v>
      </c>
      <c r="E37" s="2">
        <f>E16</f>
        <v>20000</v>
      </c>
      <c r="F37" s="2">
        <f>F16</f>
        <v>20000</v>
      </c>
      <c r="G37" s="2">
        <f>G16</f>
        <v>20000</v>
      </c>
      <c r="H37" s="2"/>
    </row>
    <row r="38" spans="1:8" ht="9.75">
      <c r="A38" s="9" t="s">
        <v>29</v>
      </c>
      <c r="B38" s="11"/>
      <c r="C38" s="2">
        <f>C37*C36</f>
        <v>21428.571428571424</v>
      </c>
      <c r="D38" s="2">
        <f>D37*D36</f>
        <v>20744.68085106383</v>
      </c>
      <c r="E38" s="2">
        <f>E37*E36</f>
        <v>20547.945205479453</v>
      </c>
      <c r="F38" s="2">
        <f>F37*F36</f>
        <v>20547.945205479453</v>
      </c>
      <c r="G38" s="2">
        <f>G37*G36</f>
        <v>20547.945205479453</v>
      </c>
      <c r="H38" s="2"/>
    </row>
    <row r="39" ht="9.75">
      <c r="A39" s="9"/>
    </row>
    <row r="40" spans="1:3" ht="9.75">
      <c r="A40" s="9" t="s">
        <v>30</v>
      </c>
      <c r="B40" s="12">
        <f>MIN(C38:G38)</f>
        <v>20547.945205479453</v>
      </c>
      <c r="C40" s="12">
        <f>MAX(C38:G38)</f>
        <v>21428.571428571424</v>
      </c>
    </row>
    <row r="41" spans="1:3" ht="9.75">
      <c r="A41" s="9" t="s">
        <v>31</v>
      </c>
      <c r="B41" s="34">
        <f>AVERAGE(C38:G38)</f>
        <v>20763.41757921472</v>
      </c>
      <c r="C41" s="35"/>
    </row>
    <row r="42" spans="1:3" ht="12.75" customHeight="1">
      <c r="A42" s="9" t="s">
        <v>26</v>
      </c>
      <c r="B42" s="34">
        <f>AVERAGE(B40:C41)</f>
        <v>20913.311404421864</v>
      </c>
      <c r="C42" s="35"/>
    </row>
    <row r="43" spans="1:5" ht="10.5">
      <c r="A43" s="9" t="s">
        <v>63</v>
      </c>
      <c r="B43" s="43">
        <v>21000</v>
      </c>
      <c r="C43" s="44"/>
      <c r="D43" s="1" t="s">
        <v>64</v>
      </c>
      <c r="E43" s="23">
        <f>B43*B9</f>
        <v>336000</v>
      </c>
    </row>
    <row r="46" ht="10.5">
      <c r="A46" s="7" t="s">
        <v>32</v>
      </c>
    </row>
    <row r="47" spans="2:8" ht="10.5">
      <c r="B47" s="7" t="s">
        <v>1</v>
      </c>
      <c r="C47" s="7" t="s">
        <v>57</v>
      </c>
      <c r="D47" s="7" t="s">
        <v>58</v>
      </c>
      <c r="E47" s="7" t="s">
        <v>59</v>
      </c>
      <c r="F47" s="7" t="s">
        <v>60</v>
      </c>
      <c r="G47" s="7" t="s">
        <v>61</v>
      </c>
      <c r="H47" s="7"/>
    </row>
    <row r="48" spans="1:8" ht="9.75">
      <c r="A48" s="9" t="s">
        <v>33</v>
      </c>
      <c r="B48" s="4">
        <f aca="true" t="shared" si="8" ref="B48:G48">B14</f>
        <v>0.768</v>
      </c>
      <c r="C48" s="4">
        <f t="shared" si="8"/>
        <v>0.765625</v>
      </c>
      <c r="D48" s="4">
        <f t="shared" si="8"/>
        <v>0.7899159663865546</v>
      </c>
      <c r="E48" s="4">
        <f t="shared" si="8"/>
        <v>0.7391157610529868</v>
      </c>
      <c r="F48" s="4">
        <f t="shared" si="8"/>
        <v>0.7617391304347826</v>
      </c>
      <c r="G48" s="4">
        <f t="shared" si="8"/>
        <v>0.7391157610529868</v>
      </c>
      <c r="H48" s="4"/>
    </row>
    <row r="49" spans="1:8" ht="9.75">
      <c r="A49" s="9" t="s">
        <v>21</v>
      </c>
      <c r="B49" s="11"/>
      <c r="C49" s="10">
        <f>$B$48/C48</f>
        <v>1.0031020408163265</v>
      </c>
      <c r="D49" s="10">
        <f>$B$48/D48</f>
        <v>0.9722553191489363</v>
      </c>
      <c r="E49" s="10">
        <f>$B$48/E48</f>
        <v>1.0390794520547946</v>
      </c>
      <c r="F49" s="10">
        <f>$B$48/F48</f>
        <v>1.0082191780821919</v>
      </c>
      <c r="G49" s="10">
        <f>$B$48/G48</f>
        <v>1.0390794520547946</v>
      </c>
      <c r="H49" s="10"/>
    </row>
    <row r="50" spans="1:8" ht="9.75">
      <c r="A50" s="9" t="s">
        <v>18</v>
      </c>
      <c r="B50" s="11"/>
      <c r="C50" s="2">
        <f>C17</f>
        <v>109.375</v>
      </c>
      <c r="D50" s="2">
        <f>D17</f>
        <v>109.24369747899159</v>
      </c>
      <c r="E50" s="2">
        <f>E17</f>
        <v>101.24873439082012</v>
      </c>
      <c r="F50" s="2">
        <f>F17</f>
        <v>104.34782608695652</v>
      </c>
      <c r="G50" s="2">
        <f>G17</f>
        <v>101.24873439082012</v>
      </c>
      <c r="H50" s="2"/>
    </row>
    <row r="51" spans="1:8" ht="9.75">
      <c r="A51" s="9" t="s">
        <v>34</v>
      </c>
      <c r="B51" s="11"/>
      <c r="C51" s="2">
        <f>C50*C49</f>
        <v>109.71428571428571</v>
      </c>
      <c r="D51" s="2">
        <f>D50*D49</f>
        <v>106.21276595744682</v>
      </c>
      <c r="E51" s="2">
        <f>E50*E49</f>
        <v>105.2054794520548</v>
      </c>
      <c r="F51" s="2">
        <f>F50*F49</f>
        <v>105.2054794520548</v>
      </c>
      <c r="G51" s="2">
        <f>G50*G49</f>
        <v>105.2054794520548</v>
      </c>
      <c r="H51" s="2"/>
    </row>
    <row r="52" ht="9.75">
      <c r="A52" s="9"/>
    </row>
    <row r="53" spans="1:3" ht="9.75">
      <c r="A53" s="9" t="s">
        <v>35</v>
      </c>
      <c r="B53" s="22">
        <f>MIN(C51:G51)</f>
        <v>105.2054794520548</v>
      </c>
      <c r="C53" s="22">
        <f>MAX(C51:G51)</f>
        <v>109.71428571428571</v>
      </c>
    </row>
    <row r="54" spans="1:3" ht="9.75">
      <c r="A54" s="9" t="s">
        <v>36</v>
      </c>
      <c r="B54" s="38">
        <f>AVERAGE(C51:G51)</f>
        <v>106.30869800557939</v>
      </c>
      <c r="C54" s="39"/>
    </row>
    <row r="55" spans="1:3" ht="12.75" customHeight="1">
      <c r="A55" s="9" t="s">
        <v>26</v>
      </c>
      <c r="B55" s="38">
        <f>AVERAGE(B53:C54)</f>
        <v>107.07615439063996</v>
      </c>
      <c r="C55" s="39"/>
    </row>
    <row r="56" spans="1:5" ht="10.5">
      <c r="A56" s="9" t="s">
        <v>63</v>
      </c>
      <c r="B56" s="45">
        <v>107</v>
      </c>
      <c r="C56" s="46"/>
      <c r="D56" s="1" t="s">
        <v>64</v>
      </c>
      <c r="E56" s="23">
        <f>B56*B10</f>
        <v>334375</v>
      </c>
    </row>
    <row r="59" ht="10.5">
      <c r="A59" s="7" t="s">
        <v>37</v>
      </c>
    </row>
    <row r="60" spans="2:8" ht="10.5">
      <c r="B60" s="7" t="s">
        <v>1</v>
      </c>
      <c r="C60" s="7" t="s">
        <v>2</v>
      </c>
      <c r="D60" s="7" t="s">
        <v>3</v>
      </c>
      <c r="E60" s="7" t="s">
        <v>4</v>
      </c>
      <c r="F60" s="7" t="s">
        <v>5</v>
      </c>
      <c r="G60" s="7" t="s">
        <v>6</v>
      </c>
      <c r="H60" s="7"/>
    </row>
    <row r="61" spans="1:8" ht="9.75">
      <c r="A61" s="1" t="s">
        <v>38</v>
      </c>
      <c r="B61" s="2">
        <f aca="true" t="shared" si="9" ref="B61:G61">B11*12</f>
        <v>28800</v>
      </c>
      <c r="C61" s="2">
        <f t="shared" si="9"/>
        <v>29400</v>
      </c>
      <c r="D61" s="2">
        <f t="shared" si="9"/>
        <v>28200</v>
      </c>
      <c r="E61" s="2">
        <f t="shared" si="9"/>
        <v>26280</v>
      </c>
      <c r="F61" s="2">
        <f t="shared" si="9"/>
        <v>26280</v>
      </c>
      <c r="G61" s="2">
        <f t="shared" si="9"/>
        <v>26280</v>
      </c>
      <c r="H61" s="2"/>
    </row>
    <row r="62" spans="1:8" ht="9.75">
      <c r="A62" s="1" t="s">
        <v>39</v>
      </c>
      <c r="B62" s="10">
        <f aca="true" t="shared" si="10" ref="B62:G62">B7/B61</f>
        <v>11.284722222222221</v>
      </c>
      <c r="C62" s="10">
        <f t="shared" si="10"/>
        <v>11.904761904761905</v>
      </c>
      <c r="D62" s="10">
        <f t="shared" si="10"/>
        <v>11.52482269503546</v>
      </c>
      <c r="E62" s="10">
        <f t="shared" si="10"/>
        <v>11.415525114155251</v>
      </c>
      <c r="F62" s="10">
        <f t="shared" si="10"/>
        <v>11.415525114155251</v>
      </c>
      <c r="G62" s="10">
        <f t="shared" si="10"/>
        <v>11.415525114155251</v>
      </c>
      <c r="H62" s="10"/>
    </row>
    <row r="63" spans="1:8" ht="9.75">
      <c r="A63" s="1" t="s">
        <v>40</v>
      </c>
      <c r="C63" s="2">
        <f>C62*$B$61</f>
        <v>342857.14285714284</v>
      </c>
      <c r="D63" s="2">
        <f>D62*$B$61</f>
        <v>331914.89361702127</v>
      </c>
      <c r="E63" s="2">
        <f>E62*$B$61</f>
        <v>328767.12328767125</v>
      </c>
      <c r="F63" s="2">
        <f>F62*$B$61</f>
        <v>328767.12328767125</v>
      </c>
      <c r="G63" s="2">
        <f>G62*$B$61</f>
        <v>328767.12328767125</v>
      </c>
      <c r="H63" s="2"/>
    </row>
    <row r="65" spans="1:3" ht="10.5">
      <c r="A65" s="8" t="s">
        <v>43</v>
      </c>
      <c r="C65" s="1" t="s">
        <v>48</v>
      </c>
    </row>
    <row r="66" spans="1:3" ht="9.75">
      <c r="A66" s="1" t="s">
        <v>41</v>
      </c>
      <c r="B66" s="12">
        <f>MAX(C63:G63)</f>
        <v>342857.14285714284</v>
      </c>
      <c r="C66" s="13">
        <f>B66/$B$61</f>
        <v>11.904761904761903</v>
      </c>
    </row>
    <row r="67" spans="1:3" ht="9.75">
      <c r="A67" s="1" t="s">
        <v>42</v>
      </c>
      <c r="B67" s="12">
        <f>MIN(C63:G63)</f>
        <v>328767.12328767125</v>
      </c>
      <c r="C67" s="13">
        <f>B67/$B$61</f>
        <v>11.415525114155251</v>
      </c>
    </row>
    <row r="68" spans="1:3" ht="9.75">
      <c r="A68" s="1" t="s">
        <v>46</v>
      </c>
      <c r="B68" s="12">
        <f>AVERAGE(C63:G63)</f>
        <v>332214.68126743555</v>
      </c>
      <c r="C68" s="13">
        <f>B68/$B$61</f>
        <v>11.535231988452622</v>
      </c>
    </row>
    <row r="69" spans="1:3" ht="9.75">
      <c r="A69" s="1" t="s">
        <v>47</v>
      </c>
      <c r="B69" s="12">
        <f>MODE(C63:G63)</f>
        <v>328767.12328767125</v>
      </c>
      <c r="C69" s="13">
        <f>B69/$B$61</f>
        <v>11.415525114155251</v>
      </c>
    </row>
    <row r="71" ht="10.5">
      <c r="A71" s="7" t="s">
        <v>44</v>
      </c>
    </row>
  </sheetData>
  <sheetProtection sheet="1" objects="1" scenarios="1"/>
  <mergeCells count="10">
    <mergeCell ref="B3:E3"/>
    <mergeCell ref="B28:C28"/>
    <mergeCell ref="B29:C29"/>
    <mergeCell ref="B30:C30"/>
    <mergeCell ref="B55:C55"/>
    <mergeCell ref="B56:C56"/>
    <mergeCell ref="B41:C41"/>
    <mergeCell ref="B42:C42"/>
    <mergeCell ref="B43:C43"/>
    <mergeCell ref="B54:C54"/>
  </mergeCells>
  <printOptions/>
  <pageMargins left="0.5" right="0.5" top="0.25" bottom="0.25" header="0.5" footer="0.5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20.00390625" style="1" customWidth="1"/>
    <col min="2" max="8" width="11.7109375" style="1" customWidth="1"/>
    <col min="9" max="16384" width="9.140625" style="1" customWidth="1"/>
  </cols>
  <sheetData>
    <row r="1" spans="1:8" ht="12.75">
      <c r="A1" s="14"/>
      <c r="B1" s="14"/>
      <c r="C1" s="14" t="s">
        <v>49</v>
      </c>
      <c r="D1" s="14"/>
      <c r="E1" s="14"/>
      <c r="F1" s="14"/>
      <c r="G1" s="14"/>
      <c r="H1" s="14"/>
    </row>
    <row r="3" spans="1:5" ht="9.75">
      <c r="A3" s="16" t="s">
        <v>52</v>
      </c>
      <c r="B3" s="42" t="s">
        <v>53</v>
      </c>
      <c r="C3" s="42"/>
      <c r="D3" s="42"/>
      <c r="E3" s="42"/>
    </row>
    <row r="5" ht="10.5">
      <c r="A5" s="8" t="s">
        <v>0</v>
      </c>
    </row>
    <row r="6" spans="2:8" ht="10.5">
      <c r="B6" s="7" t="s">
        <v>1</v>
      </c>
      <c r="C6" s="7" t="s">
        <v>57</v>
      </c>
      <c r="D6" s="7" t="s">
        <v>58</v>
      </c>
      <c r="E6" s="7" t="s">
        <v>59</v>
      </c>
      <c r="F6" s="7" t="s">
        <v>60</v>
      </c>
      <c r="G6" s="7" t="s">
        <v>61</v>
      </c>
      <c r="H6" s="7" t="s">
        <v>62</v>
      </c>
    </row>
    <row r="7" spans="1:8" ht="9.75">
      <c r="A7" s="9" t="s">
        <v>8</v>
      </c>
      <c r="B7" s="17">
        <v>325000</v>
      </c>
      <c r="C7" s="17">
        <v>340000</v>
      </c>
      <c r="D7" s="17">
        <v>345000</v>
      </c>
      <c r="E7" s="17">
        <v>365000</v>
      </c>
      <c r="F7" s="17">
        <v>344000</v>
      </c>
      <c r="G7" s="17">
        <v>328000</v>
      </c>
      <c r="H7" s="17">
        <v>330000</v>
      </c>
    </row>
    <row r="8" spans="1:8" ht="9.75">
      <c r="A8" s="9" t="s">
        <v>9</v>
      </c>
      <c r="B8" s="18">
        <v>4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</row>
    <row r="9" spans="1:8" ht="9.75">
      <c r="A9" s="9" t="s">
        <v>10</v>
      </c>
      <c r="B9" s="18">
        <v>16</v>
      </c>
      <c r="C9" s="18">
        <v>15</v>
      </c>
      <c r="D9" s="18">
        <v>16</v>
      </c>
      <c r="E9" s="18">
        <v>17</v>
      </c>
      <c r="F9" s="18">
        <v>17</v>
      </c>
      <c r="G9" s="18">
        <v>17</v>
      </c>
      <c r="H9" s="18">
        <v>15</v>
      </c>
    </row>
    <row r="10" spans="1:8" ht="9.75">
      <c r="A10" s="9" t="s">
        <v>11</v>
      </c>
      <c r="B10" s="19">
        <v>3125</v>
      </c>
      <c r="C10" s="19">
        <v>3524</v>
      </c>
      <c r="D10" s="19">
        <v>3150</v>
      </c>
      <c r="E10" s="19">
        <v>3350</v>
      </c>
      <c r="F10" s="19">
        <v>3250</v>
      </c>
      <c r="G10" s="19">
        <v>3063</v>
      </c>
      <c r="H10" s="19">
        <v>2963</v>
      </c>
    </row>
    <row r="11" spans="1:8" ht="9.75">
      <c r="A11" s="9" t="s">
        <v>12</v>
      </c>
      <c r="B11" s="17">
        <v>2400</v>
      </c>
      <c r="C11" s="17">
        <v>2500</v>
      </c>
      <c r="D11" s="17">
        <v>2489</v>
      </c>
      <c r="E11" s="17">
        <v>2679</v>
      </c>
      <c r="F11" s="17">
        <v>2498</v>
      </c>
      <c r="G11" s="17">
        <v>2350</v>
      </c>
      <c r="H11" s="17">
        <v>2236</v>
      </c>
    </row>
    <row r="12" spans="1:8" ht="9.75">
      <c r="A12" s="9" t="s">
        <v>13</v>
      </c>
      <c r="B12" s="2">
        <f>B11/B8</f>
        <v>600</v>
      </c>
      <c r="C12" s="2">
        <f aca="true" t="shared" si="0" ref="C12:H12">C11/C8</f>
        <v>625</v>
      </c>
      <c r="D12" s="2">
        <f t="shared" si="0"/>
        <v>622.25</v>
      </c>
      <c r="E12" s="2">
        <f t="shared" si="0"/>
        <v>669.75</v>
      </c>
      <c r="F12" s="2">
        <f t="shared" si="0"/>
        <v>624.5</v>
      </c>
      <c r="G12" s="2">
        <f t="shared" si="0"/>
        <v>587.5</v>
      </c>
      <c r="H12" s="2">
        <f t="shared" si="0"/>
        <v>559</v>
      </c>
    </row>
    <row r="13" spans="1:8" ht="9.75">
      <c r="A13" s="9" t="s">
        <v>14</v>
      </c>
      <c r="B13" s="2">
        <f>B11/B9</f>
        <v>150</v>
      </c>
      <c r="C13" s="2">
        <f aca="true" t="shared" si="1" ref="C13:H13">C11/C9</f>
        <v>166.66666666666666</v>
      </c>
      <c r="D13" s="2">
        <f t="shared" si="1"/>
        <v>155.5625</v>
      </c>
      <c r="E13" s="2">
        <f t="shared" si="1"/>
        <v>157.58823529411765</v>
      </c>
      <c r="F13" s="2">
        <f t="shared" si="1"/>
        <v>146.94117647058823</v>
      </c>
      <c r="G13" s="2">
        <f t="shared" si="1"/>
        <v>138.23529411764707</v>
      </c>
      <c r="H13" s="2">
        <f t="shared" si="1"/>
        <v>149.06666666666666</v>
      </c>
    </row>
    <row r="14" spans="1:8" ht="9.75">
      <c r="A14" s="9" t="s">
        <v>15</v>
      </c>
      <c r="B14" s="4">
        <f>B11/B10</f>
        <v>0.768</v>
      </c>
      <c r="C14" s="4">
        <f aca="true" t="shared" si="2" ref="C14:H14">C11/C10</f>
        <v>0.7094211123723042</v>
      </c>
      <c r="D14" s="4">
        <f t="shared" si="2"/>
        <v>0.7901587301587302</v>
      </c>
      <c r="E14" s="4">
        <f t="shared" si="2"/>
        <v>0.7997014925373135</v>
      </c>
      <c r="F14" s="4">
        <f t="shared" si="2"/>
        <v>0.7686153846153846</v>
      </c>
      <c r="G14" s="4">
        <f t="shared" si="2"/>
        <v>0.7672216780933725</v>
      </c>
      <c r="H14" s="4">
        <f t="shared" si="2"/>
        <v>0.7546405669929126</v>
      </c>
    </row>
    <row r="15" spans="1:8" ht="9.75">
      <c r="A15" s="9" t="s">
        <v>16</v>
      </c>
      <c r="B15" s="5">
        <f aca="true" t="shared" si="3" ref="B15:H15">B7/B8</f>
        <v>81250</v>
      </c>
      <c r="C15" s="2">
        <f t="shared" si="3"/>
        <v>85000</v>
      </c>
      <c r="D15" s="2">
        <f t="shared" si="3"/>
        <v>86250</v>
      </c>
      <c r="E15" s="2">
        <f t="shared" si="3"/>
        <v>91250</v>
      </c>
      <c r="F15" s="2">
        <f t="shared" si="3"/>
        <v>86000</v>
      </c>
      <c r="G15" s="2">
        <f t="shared" si="3"/>
        <v>82000</v>
      </c>
      <c r="H15" s="2">
        <f t="shared" si="3"/>
        <v>82500</v>
      </c>
    </row>
    <row r="16" spans="1:8" ht="9.75">
      <c r="A16" s="9" t="s">
        <v>17</v>
      </c>
      <c r="B16" s="5">
        <f aca="true" t="shared" si="4" ref="B16:H16">B7/B9</f>
        <v>20312.5</v>
      </c>
      <c r="C16" s="2">
        <f t="shared" si="4"/>
        <v>22666.666666666668</v>
      </c>
      <c r="D16" s="2">
        <f t="shared" si="4"/>
        <v>21562.5</v>
      </c>
      <c r="E16" s="2">
        <f t="shared" si="4"/>
        <v>21470.58823529412</v>
      </c>
      <c r="F16" s="2">
        <f t="shared" si="4"/>
        <v>20235.29411764706</v>
      </c>
      <c r="G16" s="2">
        <f t="shared" si="4"/>
        <v>19294.117647058825</v>
      </c>
      <c r="H16" s="2">
        <f t="shared" si="4"/>
        <v>22000</v>
      </c>
    </row>
    <row r="17" spans="1:8" ht="9.75">
      <c r="A17" s="9" t="s">
        <v>18</v>
      </c>
      <c r="B17" s="6">
        <f aca="true" t="shared" si="5" ref="B17:H17">B7/B10</f>
        <v>104</v>
      </c>
      <c r="C17" s="4">
        <f t="shared" si="5"/>
        <v>96.48127128263337</v>
      </c>
      <c r="D17" s="4">
        <f t="shared" si="5"/>
        <v>109.52380952380952</v>
      </c>
      <c r="E17" s="4">
        <f t="shared" si="5"/>
        <v>108.95522388059702</v>
      </c>
      <c r="F17" s="4">
        <f t="shared" si="5"/>
        <v>105.84615384615384</v>
      </c>
      <c r="G17" s="4">
        <f t="shared" si="5"/>
        <v>107.08455762324519</v>
      </c>
      <c r="H17" s="4">
        <f t="shared" si="5"/>
        <v>111.37360782990213</v>
      </c>
    </row>
    <row r="20" ht="10.5">
      <c r="A20" s="7" t="s">
        <v>19</v>
      </c>
    </row>
    <row r="21" spans="2:8" ht="10.5">
      <c r="B21" s="7" t="s">
        <v>1</v>
      </c>
      <c r="C21" s="7" t="s">
        <v>57</v>
      </c>
      <c r="D21" s="7" t="s">
        <v>58</v>
      </c>
      <c r="E21" s="7" t="s">
        <v>59</v>
      </c>
      <c r="F21" s="7" t="s">
        <v>60</v>
      </c>
      <c r="G21" s="7" t="s">
        <v>61</v>
      </c>
      <c r="H21" s="7" t="s">
        <v>62</v>
      </c>
    </row>
    <row r="22" spans="1:8" ht="9.75">
      <c r="A22" s="9" t="s">
        <v>20</v>
      </c>
      <c r="B22" s="2">
        <f>B12</f>
        <v>600</v>
      </c>
      <c r="C22" s="2">
        <f aca="true" t="shared" si="6" ref="C22:H22">C12</f>
        <v>625</v>
      </c>
      <c r="D22" s="2">
        <f t="shared" si="6"/>
        <v>622.25</v>
      </c>
      <c r="E22" s="2">
        <f t="shared" si="6"/>
        <v>669.75</v>
      </c>
      <c r="F22" s="2">
        <f t="shared" si="6"/>
        <v>624.5</v>
      </c>
      <c r="G22" s="2">
        <f t="shared" si="6"/>
        <v>587.5</v>
      </c>
      <c r="H22" s="2">
        <f t="shared" si="6"/>
        <v>559</v>
      </c>
    </row>
    <row r="23" spans="1:8" ht="9.75">
      <c r="A23" s="9" t="s">
        <v>21</v>
      </c>
      <c r="B23" s="11"/>
      <c r="C23" s="10">
        <f aca="true" t="shared" si="7" ref="C23:H23">$B$22/C22</f>
        <v>0.96</v>
      </c>
      <c r="D23" s="10">
        <f t="shared" si="7"/>
        <v>0.9642426677380475</v>
      </c>
      <c r="E23" s="10">
        <f t="shared" si="7"/>
        <v>0.8958566629339306</v>
      </c>
      <c r="F23" s="10">
        <f t="shared" si="7"/>
        <v>0.9607686148919136</v>
      </c>
      <c r="G23" s="10">
        <f t="shared" si="7"/>
        <v>1.0212765957446808</v>
      </c>
      <c r="H23" s="10">
        <f t="shared" si="7"/>
        <v>1.073345259391771</v>
      </c>
    </row>
    <row r="24" spans="1:8" ht="9.75">
      <c r="A24" s="9" t="s">
        <v>16</v>
      </c>
      <c r="B24" s="11"/>
      <c r="C24" s="2">
        <f aca="true" t="shared" si="8" ref="C24:H24">C15</f>
        <v>85000</v>
      </c>
      <c r="D24" s="2">
        <f t="shared" si="8"/>
        <v>86250</v>
      </c>
      <c r="E24" s="2">
        <f t="shared" si="8"/>
        <v>91250</v>
      </c>
      <c r="F24" s="2">
        <f t="shared" si="8"/>
        <v>86000</v>
      </c>
      <c r="G24" s="2">
        <f t="shared" si="8"/>
        <v>82000</v>
      </c>
      <c r="H24" s="2">
        <f t="shared" si="8"/>
        <v>82500</v>
      </c>
    </row>
    <row r="25" spans="1:8" ht="9.75">
      <c r="A25" s="9" t="s">
        <v>22</v>
      </c>
      <c r="B25" s="11"/>
      <c r="C25" s="2">
        <f aca="true" t="shared" si="9" ref="C25:H25">C24*C23</f>
        <v>81600</v>
      </c>
      <c r="D25" s="2">
        <f t="shared" si="9"/>
        <v>83165.93009240659</v>
      </c>
      <c r="E25" s="2">
        <f t="shared" si="9"/>
        <v>81746.92049272117</v>
      </c>
      <c r="F25" s="2">
        <f t="shared" si="9"/>
        <v>82626.10088070457</v>
      </c>
      <c r="G25" s="2">
        <f t="shared" si="9"/>
        <v>83744.68085106382</v>
      </c>
      <c r="H25" s="2">
        <f t="shared" si="9"/>
        <v>88550.9838998211</v>
      </c>
    </row>
    <row r="26" ht="9.75">
      <c r="A26" s="9"/>
    </row>
    <row r="27" spans="1:3" ht="9.75">
      <c r="A27" s="9" t="s">
        <v>24</v>
      </c>
      <c r="B27" s="12">
        <f>MIN(C25:H25)</f>
        <v>81600</v>
      </c>
      <c r="C27" s="12">
        <f>MAX(C25:H25)</f>
        <v>88550.9838998211</v>
      </c>
    </row>
    <row r="28" spans="1:3" ht="9.75">
      <c r="A28" s="9" t="s">
        <v>23</v>
      </c>
      <c r="B28" s="34">
        <f>AVERAGE(C25:H25)</f>
        <v>83572.43603611954</v>
      </c>
      <c r="C28" s="35"/>
    </row>
    <row r="29" spans="1:3" ht="12.75" customHeight="1">
      <c r="A29" s="9" t="s">
        <v>26</v>
      </c>
      <c r="B29" s="34">
        <f>AVERAGE(B27:C28)</f>
        <v>84574.47331198021</v>
      </c>
      <c r="C29" s="35"/>
    </row>
    <row r="30" spans="1:5" ht="10.5">
      <c r="A30" s="9" t="s">
        <v>63</v>
      </c>
      <c r="B30" s="43">
        <v>84000</v>
      </c>
      <c r="C30" s="44"/>
      <c r="D30" s="1" t="s">
        <v>64</v>
      </c>
      <c r="E30" s="23">
        <f>B30*B8</f>
        <v>336000</v>
      </c>
    </row>
    <row r="33" ht="10.5">
      <c r="A33" s="7" t="s">
        <v>27</v>
      </c>
    </row>
    <row r="34" spans="2:8" ht="10.5">
      <c r="B34" s="7" t="s">
        <v>1</v>
      </c>
      <c r="C34" s="7" t="s">
        <v>57</v>
      </c>
      <c r="D34" s="7" t="s">
        <v>58</v>
      </c>
      <c r="E34" s="7" t="s">
        <v>59</v>
      </c>
      <c r="F34" s="7" t="s">
        <v>60</v>
      </c>
      <c r="G34" s="7" t="s">
        <v>61</v>
      </c>
      <c r="H34" s="7" t="s">
        <v>62</v>
      </c>
    </row>
    <row r="35" spans="1:8" ht="9.75">
      <c r="A35" s="9" t="s">
        <v>28</v>
      </c>
      <c r="B35" s="2">
        <f>B13</f>
        <v>150</v>
      </c>
      <c r="C35" s="2">
        <f aca="true" t="shared" si="10" ref="C35:H35">C13</f>
        <v>166.66666666666666</v>
      </c>
      <c r="D35" s="2">
        <f t="shared" si="10"/>
        <v>155.5625</v>
      </c>
      <c r="E35" s="2">
        <f t="shared" si="10"/>
        <v>157.58823529411765</v>
      </c>
      <c r="F35" s="2">
        <f t="shared" si="10"/>
        <v>146.94117647058823</v>
      </c>
      <c r="G35" s="2">
        <f t="shared" si="10"/>
        <v>138.23529411764707</v>
      </c>
      <c r="H35" s="2">
        <f t="shared" si="10"/>
        <v>149.06666666666666</v>
      </c>
    </row>
    <row r="36" spans="1:8" ht="9.75">
      <c r="A36" s="9" t="s">
        <v>21</v>
      </c>
      <c r="B36" s="11"/>
      <c r="C36" s="10">
        <f aca="true" t="shared" si="11" ref="C36:H36">$B$35/C35</f>
        <v>0.9</v>
      </c>
      <c r="D36" s="10">
        <f t="shared" si="11"/>
        <v>0.9642426677380475</v>
      </c>
      <c r="E36" s="10">
        <f t="shared" si="11"/>
        <v>0.9518477043673012</v>
      </c>
      <c r="F36" s="10">
        <f t="shared" si="11"/>
        <v>1.0208166533226581</v>
      </c>
      <c r="G36" s="10">
        <f t="shared" si="11"/>
        <v>1.0851063829787233</v>
      </c>
      <c r="H36" s="10">
        <f t="shared" si="11"/>
        <v>1.0062611806797854</v>
      </c>
    </row>
    <row r="37" spans="1:8" ht="9.75">
      <c r="A37" s="9" t="s">
        <v>17</v>
      </c>
      <c r="B37" s="11"/>
      <c r="C37" s="2">
        <f aca="true" t="shared" si="12" ref="C37:H37">C16</f>
        <v>22666.666666666668</v>
      </c>
      <c r="D37" s="2">
        <f t="shared" si="12"/>
        <v>21562.5</v>
      </c>
      <c r="E37" s="2">
        <f t="shared" si="12"/>
        <v>21470.58823529412</v>
      </c>
      <c r="F37" s="2">
        <f t="shared" si="12"/>
        <v>20235.29411764706</v>
      </c>
      <c r="G37" s="2">
        <f t="shared" si="12"/>
        <v>19294.117647058825</v>
      </c>
      <c r="H37" s="2">
        <f t="shared" si="12"/>
        <v>22000</v>
      </c>
    </row>
    <row r="38" spans="1:8" ht="9.75">
      <c r="A38" s="9" t="s">
        <v>29</v>
      </c>
      <c r="B38" s="11"/>
      <c r="C38" s="2">
        <f aca="true" t="shared" si="13" ref="C38:H38">C37*C36</f>
        <v>20400</v>
      </c>
      <c r="D38" s="2">
        <f t="shared" si="13"/>
        <v>20791.482523101648</v>
      </c>
      <c r="E38" s="2">
        <f t="shared" si="13"/>
        <v>20436.730123180292</v>
      </c>
      <c r="F38" s="2">
        <f t="shared" si="13"/>
        <v>20656.525220176143</v>
      </c>
      <c r="G38" s="2">
        <f t="shared" si="13"/>
        <v>20936.17021276596</v>
      </c>
      <c r="H38" s="2">
        <f t="shared" si="13"/>
        <v>22137.74597495528</v>
      </c>
    </row>
    <row r="39" ht="9.75">
      <c r="A39" s="9"/>
    </row>
    <row r="40" spans="1:3" ht="9.75">
      <c r="A40" s="9" t="s">
        <v>30</v>
      </c>
      <c r="B40" s="12">
        <f>MIN(C38:H38)</f>
        <v>20400</v>
      </c>
      <c r="C40" s="12">
        <f>MAX(C38:H38)</f>
        <v>22137.74597495528</v>
      </c>
    </row>
    <row r="41" spans="1:3" ht="9.75">
      <c r="A41" s="9" t="s">
        <v>31</v>
      </c>
      <c r="B41" s="34">
        <f>AVERAGE(C38:H38)</f>
        <v>20893.109009029886</v>
      </c>
      <c r="C41" s="35"/>
    </row>
    <row r="42" spans="1:3" ht="9.75">
      <c r="A42" s="9" t="s">
        <v>26</v>
      </c>
      <c r="B42" s="34">
        <f>AVERAGE(B40:C41)</f>
        <v>21143.618327995053</v>
      </c>
      <c r="C42" s="35"/>
    </row>
    <row r="43" spans="1:5" ht="10.5">
      <c r="A43" s="9" t="s">
        <v>63</v>
      </c>
      <c r="B43" s="43">
        <v>21000</v>
      </c>
      <c r="C43" s="44"/>
      <c r="D43" s="1" t="s">
        <v>64</v>
      </c>
      <c r="E43" s="23">
        <f>B43*B9</f>
        <v>336000</v>
      </c>
    </row>
    <row r="46" ht="10.5">
      <c r="A46" s="7" t="s">
        <v>32</v>
      </c>
    </row>
    <row r="47" spans="2:8" ht="10.5">
      <c r="B47" s="7" t="s">
        <v>1</v>
      </c>
      <c r="C47" s="7" t="s">
        <v>57</v>
      </c>
      <c r="D47" s="7" t="s">
        <v>58</v>
      </c>
      <c r="E47" s="7" t="s">
        <v>59</v>
      </c>
      <c r="F47" s="7" t="s">
        <v>60</v>
      </c>
      <c r="G47" s="7" t="s">
        <v>61</v>
      </c>
      <c r="H47" s="7" t="s">
        <v>62</v>
      </c>
    </row>
    <row r="48" spans="1:8" ht="9.75">
      <c r="A48" s="9" t="s">
        <v>33</v>
      </c>
      <c r="B48" s="4">
        <f>B14</f>
        <v>0.768</v>
      </c>
      <c r="C48" s="4">
        <f aca="true" t="shared" si="14" ref="C48:H48">C14</f>
        <v>0.7094211123723042</v>
      </c>
      <c r="D48" s="4">
        <f t="shared" si="14"/>
        <v>0.7901587301587302</v>
      </c>
      <c r="E48" s="4">
        <f t="shared" si="14"/>
        <v>0.7997014925373135</v>
      </c>
      <c r="F48" s="4">
        <f t="shared" si="14"/>
        <v>0.7686153846153846</v>
      </c>
      <c r="G48" s="4">
        <f t="shared" si="14"/>
        <v>0.7672216780933725</v>
      </c>
      <c r="H48" s="4">
        <f t="shared" si="14"/>
        <v>0.7546405669929126</v>
      </c>
    </row>
    <row r="49" spans="1:8" ht="9.75">
      <c r="A49" s="9" t="s">
        <v>21</v>
      </c>
      <c r="B49" s="11"/>
      <c r="C49" s="10">
        <f aca="true" t="shared" si="15" ref="C49:H49">$B$48/C48</f>
        <v>1.0825728000000001</v>
      </c>
      <c r="D49" s="10">
        <f t="shared" si="15"/>
        <v>0.9719566090799517</v>
      </c>
      <c r="E49" s="10">
        <f t="shared" si="15"/>
        <v>0.9603583426651735</v>
      </c>
      <c r="F49" s="10">
        <f t="shared" si="15"/>
        <v>0.9991993594875901</v>
      </c>
      <c r="G49" s="10">
        <f t="shared" si="15"/>
        <v>1.0010144680851065</v>
      </c>
      <c r="H49" s="10">
        <f t="shared" si="15"/>
        <v>1.0177030411449015</v>
      </c>
    </row>
    <row r="50" spans="1:8" ht="9.75">
      <c r="A50" s="9" t="s">
        <v>18</v>
      </c>
      <c r="B50" s="11"/>
      <c r="C50" s="2">
        <f aca="true" t="shared" si="16" ref="C50:H50">C17</f>
        <v>96.48127128263337</v>
      </c>
      <c r="D50" s="2">
        <f t="shared" si="16"/>
        <v>109.52380952380952</v>
      </c>
      <c r="E50" s="2">
        <f t="shared" si="16"/>
        <v>108.95522388059702</v>
      </c>
      <c r="F50" s="2">
        <f t="shared" si="16"/>
        <v>105.84615384615384</v>
      </c>
      <c r="G50" s="2">
        <f t="shared" si="16"/>
        <v>107.08455762324519</v>
      </c>
      <c r="H50" s="2">
        <f t="shared" si="16"/>
        <v>111.37360782990213</v>
      </c>
    </row>
    <row r="51" spans="1:8" ht="9.75">
      <c r="A51" s="9" t="s">
        <v>34</v>
      </c>
      <c r="B51" s="11"/>
      <c r="C51" s="2">
        <f aca="true" t="shared" si="17" ref="C51:H51">C50*C49</f>
        <v>104.44800000000001</v>
      </c>
      <c r="D51" s="2">
        <f t="shared" si="17"/>
        <v>106.45239051828042</v>
      </c>
      <c r="E51" s="2">
        <f t="shared" si="17"/>
        <v>104.63605823068309</v>
      </c>
      <c r="F51" s="2">
        <f t="shared" si="17"/>
        <v>105.76140912730183</v>
      </c>
      <c r="G51" s="2">
        <f t="shared" si="17"/>
        <v>107.19319148936172</v>
      </c>
      <c r="H51" s="2">
        <f t="shared" si="17"/>
        <v>113.34525939177101</v>
      </c>
    </row>
    <row r="52" ht="9.75">
      <c r="A52" s="9"/>
    </row>
    <row r="53" spans="1:3" ht="9.75">
      <c r="A53" s="9" t="s">
        <v>35</v>
      </c>
      <c r="B53" s="24">
        <f>MIN(C51:H51)</f>
        <v>104.44800000000001</v>
      </c>
      <c r="C53" s="24">
        <f>MAX(C51:H51)</f>
        <v>113.34525939177101</v>
      </c>
    </row>
    <row r="54" spans="1:3" ht="9.75">
      <c r="A54" s="9" t="s">
        <v>36</v>
      </c>
      <c r="B54" s="47">
        <f>AVERAGE(C51:H51)</f>
        <v>106.97271812623302</v>
      </c>
      <c r="C54" s="48"/>
    </row>
    <row r="55" spans="1:3" ht="9.75">
      <c r="A55" s="9" t="s">
        <v>26</v>
      </c>
      <c r="B55" s="47">
        <f>AVERAGE(B53:C54)</f>
        <v>108.25532583933467</v>
      </c>
      <c r="C55" s="48"/>
    </row>
    <row r="56" spans="1:5" ht="10.5">
      <c r="A56" s="9" t="s">
        <v>63</v>
      </c>
      <c r="B56" s="45">
        <v>107</v>
      </c>
      <c r="C56" s="46"/>
      <c r="D56" s="1" t="s">
        <v>64</v>
      </c>
      <c r="E56" s="23">
        <f>B56*B10</f>
        <v>334375</v>
      </c>
    </row>
    <row r="59" ht="10.5">
      <c r="A59" s="7" t="s">
        <v>37</v>
      </c>
    </row>
    <row r="60" spans="2:8" ht="10.5">
      <c r="B60" s="7" t="s">
        <v>1</v>
      </c>
      <c r="C60" s="7" t="s">
        <v>2</v>
      </c>
      <c r="D60" s="7" t="s">
        <v>3</v>
      </c>
      <c r="E60" s="7" t="s">
        <v>4</v>
      </c>
      <c r="F60" s="7" t="s">
        <v>5</v>
      </c>
      <c r="G60" s="7" t="s">
        <v>6</v>
      </c>
      <c r="H60" s="7" t="s">
        <v>7</v>
      </c>
    </row>
    <row r="61" spans="1:8" ht="9.75">
      <c r="A61" s="1" t="s">
        <v>38</v>
      </c>
      <c r="B61" s="2">
        <f>B11*12</f>
        <v>28800</v>
      </c>
      <c r="C61" s="2">
        <f aca="true" t="shared" si="18" ref="C61:H61">C11*12</f>
        <v>30000</v>
      </c>
      <c r="D61" s="2">
        <f t="shared" si="18"/>
        <v>29868</v>
      </c>
      <c r="E61" s="2">
        <f t="shared" si="18"/>
        <v>32148</v>
      </c>
      <c r="F61" s="2">
        <f t="shared" si="18"/>
        <v>29976</v>
      </c>
      <c r="G61" s="2">
        <f t="shared" si="18"/>
        <v>28200</v>
      </c>
      <c r="H61" s="2">
        <f t="shared" si="18"/>
        <v>26832</v>
      </c>
    </row>
    <row r="62" spans="1:8" ht="9.75">
      <c r="A62" s="1" t="s">
        <v>39</v>
      </c>
      <c r="B62" s="10">
        <f>B7/B61</f>
        <v>11.284722222222221</v>
      </c>
      <c r="C62" s="10">
        <f aca="true" t="shared" si="19" ref="C62:H62">C7/C61</f>
        <v>11.333333333333334</v>
      </c>
      <c r="D62" s="10">
        <f t="shared" si="19"/>
        <v>11.550823623945359</v>
      </c>
      <c r="E62" s="10">
        <f t="shared" si="19"/>
        <v>11.353738957322385</v>
      </c>
      <c r="F62" s="10">
        <f t="shared" si="19"/>
        <v>11.4758473445423</v>
      </c>
      <c r="G62" s="10">
        <f t="shared" si="19"/>
        <v>11.631205673758865</v>
      </c>
      <c r="H62" s="10">
        <f t="shared" si="19"/>
        <v>12.298747763864043</v>
      </c>
    </row>
    <row r="63" spans="1:8" ht="9.75">
      <c r="A63" s="1" t="s">
        <v>40</v>
      </c>
      <c r="C63" s="2">
        <f aca="true" t="shared" si="20" ref="C63:H63">C62*$B$61</f>
        <v>326400</v>
      </c>
      <c r="D63" s="2">
        <f t="shared" si="20"/>
        <v>332663.72036962636</v>
      </c>
      <c r="E63" s="2">
        <f t="shared" si="20"/>
        <v>326987.6819708847</v>
      </c>
      <c r="F63" s="2">
        <f t="shared" si="20"/>
        <v>330504.40352281823</v>
      </c>
      <c r="G63" s="2">
        <f t="shared" si="20"/>
        <v>334978.7234042553</v>
      </c>
      <c r="H63" s="2">
        <f t="shared" si="20"/>
        <v>354203.9355992844</v>
      </c>
    </row>
    <row r="65" spans="1:3" ht="10.5">
      <c r="A65" s="8" t="s">
        <v>43</v>
      </c>
      <c r="C65" s="1" t="s">
        <v>48</v>
      </c>
    </row>
    <row r="66" spans="1:3" ht="9.75">
      <c r="A66" s="1" t="s">
        <v>41</v>
      </c>
      <c r="B66" s="12">
        <f>MAX(C63:H63)</f>
        <v>354203.9355992844</v>
      </c>
      <c r="C66" s="13">
        <f>B66/$B$61</f>
        <v>12.298747763864043</v>
      </c>
    </row>
    <row r="67" spans="1:3" ht="9.75">
      <c r="A67" s="1" t="s">
        <v>42</v>
      </c>
      <c r="B67" s="12">
        <f>MIN(C63:H63)</f>
        <v>326400</v>
      </c>
      <c r="C67" s="13">
        <f>B67/$B$61</f>
        <v>11.333333333333334</v>
      </c>
    </row>
    <row r="68" spans="1:3" ht="9.75">
      <c r="A68" s="1" t="s">
        <v>46</v>
      </c>
      <c r="B68" s="12">
        <f>AVERAGE(C63:H63)</f>
        <v>334289.7441444782</v>
      </c>
      <c r="C68" s="13">
        <f>B68/$B$61</f>
        <v>11.607282782794382</v>
      </c>
    </row>
    <row r="69" spans="2:3" ht="9.75">
      <c r="B69" s="20"/>
      <c r="C69" s="21"/>
    </row>
    <row r="71" ht="10.5">
      <c r="A71" s="7"/>
    </row>
  </sheetData>
  <sheetProtection sheet="1" objects="1" scenarios="1"/>
  <mergeCells count="10">
    <mergeCell ref="B3:E3"/>
    <mergeCell ref="B28:C28"/>
    <mergeCell ref="B29:C29"/>
    <mergeCell ref="B30:C30"/>
    <mergeCell ref="B55:C55"/>
    <mergeCell ref="B56:C56"/>
    <mergeCell ref="B41:C41"/>
    <mergeCell ref="B42:C42"/>
    <mergeCell ref="B43:C43"/>
    <mergeCell ref="B54:C54"/>
  </mergeCells>
  <printOptions/>
  <pageMargins left="0.25" right="0.25" top="0.25" bottom="0.25" header="0.5" footer="0.5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20.00390625" style="1" customWidth="1"/>
    <col min="2" max="8" width="11.7109375" style="1" customWidth="1"/>
    <col min="9" max="16384" width="9.140625" style="1" customWidth="1"/>
  </cols>
  <sheetData>
    <row r="1" spans="1:8" ht="12.75">
      <c r="A1" s="14"/>
      <c r="B1" s="14"/>
      <c r="C1" s="14" t="s">
        <v>49</v>
      </c>
      <c r="D1" s="14"/>
      <c r="E1" s="14"/>
      <c r="F1" s="14"/>
      <c r="G1" s="14"/>
      <c r="H1" s="14"/>
    </row>
    <row r="3" spans="1:5" ht="9.75">
      <c r="A3" s="16" t="s">
        <v>52</v>
      </c>
      <c r="B3" s="42" t="s">
        <v>53</v>
      </c>
      <c r="C3" s="42"/>
      <c r="D3" s="42"/>
      <c r="E3" s="42"/>
    </row>
    <row r="5" ht="10.5">
      <c r="A5" s="8" t="s">
        <v>0</v>
      </c>
    </row>
    <row r="6" spans="2:8" ht="10.5">
      <c r="B6" s="7" t="s">
        <v>1</v>
      </c>
      <c r="C6" s="7" t="s">
        <v>57</v>
      </c>
      <c r="D6" s="7" t="s">
        <v>58</v>
      </c>
      <c r="E6" s="7" t="s">
        <v>59</v>
      </c>
      <c r="F6" s="7" t="s">
        <v>60</v>
      </c>
      <c r="G6" s="7" t="s">
        <v>61</v>
      </c>
      <c r="H6" s="7" t="s">
        <v>62</v>
      </c>
    </row>
    <row r="7" spans="1:8" ht="9.75">
      <c r="A7" s="9" t="s">
        <v>8</v>
      </c>
      <c r="B7" s="17">
        <v>320000</v>
      </c>
      <c r="C7" s="17">
        <v>340000</v>
      </c>
      <c r="D7" s="17">
        <v>345000</v>
      </c>
      <c r="E7" s="17">
        <v>345000</v>
      </c>
      <c r="F7" s="17">
        <v>344000</v>
      </c>
      <c r="G7" s="17">
        <v>340000</v>
      </c>
      <c r="H7" s="17">
        <v>340000</v>
      </c>
    </row>
    <row r="8" spans="1:8" ht="9.75">
      <c r="A8" s="9" t="s">
        <v>9</v>
      </c>
      <c r="B8" s="18">
        <v>4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</row>
    <row r="9" spans="1:8" ht="9.75">
      <c r="A9" s="9" t="s">
        <v>10</v>
      </c>
      <c r="B9" s="18">
        <v>16</v>
      </c>
      <c r="C9" s="18">
        <v>15</v>
      </c>
      <c r="D9" s="18">
        <v>16</v>
      </c>
      <c r="E9" s="18">
        <v>17</v>
      </c>
      <c r="F9" s="18">
        <v>17</v>
      </c>
      <c r="G9" s="18">
        <v>17</v>
      </c>
      <c r="H9" s="18">
        <v>15</v>
      </c>
    </row>
    <row r="10" spans="1:8" ht="9.75">
      <c r="A10" s="9" t="s">
        <v>11</v>
      </c>
      <c r="B10" s="19">
        <v>3125</v>
      </c>
      <c r="C10" s="19">
        <v>3524</v>
      </c>
      <c r="D10" s="19">
        <v>3150</v>
      </c>
      <c r="E10" s="19">
        <v>3350</v>
      </c>
      <c r="F10" s="19">
        <v>3250</v>
      </c>
      <c r="G10" s="19">
        <v>3063</v>
      </c>
      <c r="H10" s="19">
        <v>2963</v>
      </c>
    </row>
    <row r="11" spans="1:8" ht="9.75">
      <c r="A11" s="9" t="s">
        <v>12</v>
      </c>
      <c r="B11" s="17">
        <v>2400</v>
      </c>
      <c r="C11" s="17">
        <v>2500</v>
      </c>
      <c r="D11" s="17">
        <v>2489</v>
      </c>
      <c r="E11" s="17">
        <v>2492</v>
      </c>
      <c r="F11" s="17">
        <v>2498</v>
      </c>
      <c r="G11" s="17">
        <v>2600</v>
      </c>
      <c r="H11" s="17">
        <v>2600</v>
      </c>
    </row>
    <row r="12" spans="1:8" ht="9.75">
      <c r="A12" s="9" t="s">
        <v>13</v>
      </c>
      <c r="B12" s="2">
        <f aca="true" t="shared" si="0" ref="B12:H12">B11/B8</f>
        <v>600</v>
      </c>
      <c r="C12" s="2">
        <f t="shared" si="0"/>
        <v>625</v>
      </c>
      <c r="D12" s="2">
        <f t="shared" si="0"/>
        <v>622.25</v>
      </c>
      <c r="E12" s="2">
        <f t="shared" si="0"/>
        <v>623</v>
      </c>
      <c r="F12" s="2">
        <f t="shared" si="0"/>
        <v>624.5</v>
      </c>
      <c r="G12" s="2">
        <f t="shared" si="0"/>
        <v>650</v>
      </c>
      <c r="H12" s="2">
        <f t="shared" si="0"/>
        <v>650</v>
      </c>
    </row>
    <row r="13" spans="1:8" ht="9.75">
      <c r="A13" s="9" t="s">
        <v>14</v>
      </c>
      <c r="B13" s="2">
        <f aca="true" t="shared" si="1" ref="B13:H13">B11/B9</f>
        <v>150</v>
      </c>
      <c r="C13" s="2">
        <f t="shared" si="1"/>
        <v>166.66666666666666</v>
      </c>
      <c r="D13" s="2">
        <f t="shared" si="1"/>
        <v>155.5625</v>
      </c>
      <c r="E13" s="2">
        <f t="shared" si="1"/>
        <v>146.58823529411765</v>
      </c>
      <c r="F13" s="2">
        <f t="shared" si="1"/>
        <v>146.94117647058823</v>
      </c>
      <c r="G13" s="2">
        <f t="shared" si="1"/>
        <v>152.94117647058823</v>
      </c>
      <c r="H13" s="2">
        <f t="shared" si="1"/>
        <v>173.33333333333334</v>
      </c>
    </row>
    <row r="14" spans="1:8" ht="9.75">
      <c r="A14" s="9" t="s">
        <v>15</v>
      </c>
      <c r="B14" s="4">
        <f aca="true" t="shared" si="2" ref="B14:H14">B11/B10</f>
        <v>0.768</v>
      </c>
      <c r="C14" s="4">
        <f t="shared" si="2"/>
        <v>0.7094211123723042</v>
      </c>
      <c r="D14" s="4">
        <f t="shared" si="2"/>
        <v>0.7901587301587302</v>
      </c>
      <c r="E14" s="4">
        <f t="shared" si="2"/>
        <v>0.7438805970149254</v>
      </c>
      <c r="F14" s="4">
        <f t="shared" si="2"/>
        <v>0.7686153846153846</v>
      </c>
      <c r="G14" s="4">
        <f t="shared" si="2"/>
        <v>0.8488410055501142</v>
      </c>
      <c r="H14" s="4">
        <f t="shared" si="2"/>
        <v>0.8774890313871077</v>
      </c>
    </row>
    <row r="15" spans="1:8" ht="9.75">
      <c r="A15" s="9" t="s">
        <v>16</v>
      </c>
      <c r="B15" s="5">
        <f aca="true" t="shared" si="3" ref="B15:H15">B7/B8</f>
        <v>80000</v>
      </c>
      <c r="C15" s="2">
        <f t="shared" si="3"/>
        <v>85000</v>
      </c>
      <c r="D15" s="2">
        <f t="shared" si="3"/>
        <v>86250</v>
      </c>
      <c r="E15" s="2">
        <f t="shared" si="3"/>
        <v>86250</v>
      </c>
      <c r="F15" s="2">
        <f t="shared" si="3"/>
        <v>86000</v>
      </c>
      <c r="G15" s="2">
        <f t="shared" si="3"/>
        <v>85000</v>
      </c>
      <c r="H15" s="2">
        <f t="shared" si="3"/>
        <v>85000</v>
      </c>
    </row>
    <row r="16" spans="1:8" ht="9.75">
      <c r="A16" s="9" t="s">
        <v>17</v>
      </c>
      <c r="B16" s="5">
        <f aca="true" t="shared" si="4" ref="B16:H16">B7/B9</f>
        <v>20000</v>
      </c>
      <c r="C16" s="2">
        <f t="shared" si="4"/>
        <v>22666.666666666668</v>
      </c>
      <c r="D16" s="2">
        <f t="shared" si="4"/>
        <v>21562.5</v>
      </c>
      <c r="E16" s="2">
        <f t="shared" si="4"/>
        <v>20294.117647058825</v>
      </c>
      <c r="F16" s="2">
        <f t="shared" si="4"/>
        <v>20235.29411764706</v>
      </c>
      <c r="G16" s="2">
        <f t="shared" si="4"/>
        <v>20000</v>
      </c>
      <c r="H16" s="2">
        <f t="shared" si="4"/>
        <v>22666.666666666668</v>
      </c>
    </row>
    <row r="17" spans="1:8" ht="9.75">
      <c r="A17" s="9" t="s">
        <v>18</v>
      </c>
      <c r="B17" s="6">
        <f aca="true" t="shared" si="5" ref="B17:H17">B7/B10</f>
        <v>102.4</v>
      </c>
      <c r="C17" s="4">
        <f t="shared" si="5"/>
        <v>96.48127128263337</v>
      </c>
      <c r="D17" s="4">
        <f t="shared" si="5"/>
        <v>109.52380952380952</v>
      </c>
      <c r="E17" s="4">
        <f t="shared" si="5"/>
        <v>102.98507462686567</v>
      </c>
      <c r="F17" s="4">
        <f t="shared" si="5"/>
        <v>105.84615384615384</v>
      </c>
      <c r="G17" s="4">
        <f t="shared" si="5"/>
        <v>111.00228534116879</v>
      </c>
      <c r="H17" s="4">
        <f t="shared" si="5"/>
        <v>114.74856564292946</v>
      </c>
    </row>
    <row r="20" ht="10.5">
      <c r="A20" s="7" t="s">
        <v>19</v>
      </c>
    </row>
    <row r="21" spans="2:8" ht="10.5">
      <c r="B21" s="7" t="s">
        <v>1</v>
      </c>
      <c r="C21" s="7" t="s">
        <v>57</v>
      </c>
      <c r="D21" s="7" t="s">
        <v>58</v>
      </c>
      <c r="E21" s="7" t="s">
        <v>59</v>
      </c>
      <c r="F21" s="7" t="s">
        <v>60</v>
      </c>
      <c r="G21" s="7" t="s">
        <v>61</v>
      </c>
      <c r="H21" s="7" t="s">
        <v>62</v>
      </c>
    </row>
    <row r="22" spans="1:8" ht="9.75">
      <c r="A22" s="9" t="s">
        <v>20</v>
      </c>
      <c r="B22" s="2">
        <f aca="true" t="shared" si="6" ref="B22:H22">B12</f>
        <v>600</v>
      </c>
      <c r="C22" s="2">
        <f t="shared" si="6"/>
        <v>625</v>
      </c>
      <c r="D22" s="2">
        <f t="shared" si="6"/>
        <v>622.25</v>
      </c>
      <c r="E22" s="2">
        <f t="shared" si="6"/>
        <v>623</v>
      </c>
      <c r="F22" s="2">
        <f t="shared" si="6"/>
        <v>624.5</v>
      </c>
      <c r="G22" s="2">
        <f t="shared" si="6"/>
        <v>650</v>
      </c>
      <c r="H22" s="2">
        <f t="shared" si="6"/>
        <v>650</v>
      </c>
    </row>
    <row r="23" spans="1:8" ht="9.75">
      <c r="A23" s="9" t="s">
        <v>21</v>
      </c>
      <c r="B23" s="11"/>
      <c r="C23" s="10">
        <f aca="true" t="shared" si="7" ref="C23:H23">$B$22/C22</f>
        <v>0.96</v>
      </c>
      <c r="D23" s="10">
        <f t="shared" si="7"/>
        <v>0.9642426677380475</v>
      </c>
      <c r="E23" s="10">
        <f t="shared" si="7"/>
        <v>0.9630818619582665</v>
      </c>
      <c r="F23" s="10">
        <f t="shared" si="7"/>
        <v>0.9607686148919136</v>
      </c>
      <c r="G23" s="10">
        <f t="shared" si="7"/>
        <v>0.9230769230769231</v>
      </c>
      <c r="H23" s="10">
        <f t="shared" si="7"/>
        <v>0.9230769230769231</v>
      </c>
    </row>
    <row r="24" spans="1:8" ht="9.75">
      <c r="A24" s="9" t="s">
        <v>16</v>
      </c>
      <c r="B24" s="11"/>
      <c r="C24" s="2">
        <f aca="true" t="shared" si="8" ref="C24:H24">C15</f>
        <v>85000</v>
      </c>
      <c r="D24" s="2">
        <f t="shared" si="8"/>
        <v>86250</v>
      </c>
      <c r="E24" s="2">
        <f t="shared" si="8"/>
        <v>86250</v>
      </c>
      <c r="F24" s="2">
        <f t="shared" si="8"/>
        <v>86000</v>
      </c>
      <c r="G24" s="2">
        <f t="shared" si="8"/>
        <v>85000</v>
      </c>
      <c r="H24" s="2">
        <f t="shared" si="8"/>
        <v>85000</v>
      </c>
    </row>
    <row r="25" spans="1:8" ht="9.75">
      <c r="A25" s="9" t="s">
        <v>22</v>
      </c>
      <c r="B25" s="11"/>
      <c r="C25" s="2">
        <f aca="true" t="shared" si="9" ref="C25:H25">C24*C23</f>
        <v>81600</v>
      </c>
      <c r="D25" s="2">
        <f t="shared" si="9"/>
        <v>83165.93009240659</v>
      </c>
      <c r="E25" s="2">
        <f t="shared" si="9"/>
        <v>83065.81059390049</v>
      </c>
      <c r="F25" s="2">
        <f t="shared" si="9"/>
        <v>82626.10088070457</v>
      </c>
      <c r="G25" s="2">
        <f t="shared" si="9"/>
        <v>78461.53846153847</v>
      </c>
      <c r="H25" s="2">
        <f t="shared" si="9"/>
        <v>78461.53846153847</v>
      </c>
    </row>
    <row r="26" ht="9.75">
      <c r="A26" s="9"/>
    </row>
    <row r="27" spans="1:3" ht="9.75">
      <c r="A27" s="9" t="s">
        <v>24</v>
      </c>
      <c r="B27" s="12">
        <f>MIN(C25:H25)</f>
        <v>78461.53846153847</v>
      </c>
      <c r="C27" s="12">
        <f>MAX(C25:H25)</f>
        <v>83165.93009240659</v>
      </c>
    </row>
    <row r="28" spans="1:3" ht="9.75">
      <c r="A28" s="9" t="s">
        <v>23</v>
      </c>
      <c r="B28" s="34">
        <f>AVERAGE(C25:H25)</f>
        <v>81230.15308168145</v>
      </c>
      <c r="C28" s="35"/>
    </row>
    <row r="29" spans="1:3" ht="12.75" customHeight="1">
      <c r="A29" s="9" t="s">
        <v>26</v>
      </c>
      <c r="B29" s="34">
        <f>AVERAGE(B27:C28)</f>
        <v>80952.54054520885</v>
      </c>
      <c r="C29" s="35"/>
    </row>
    <row r="30" spans="1:5" ht="10.5">
      <c r="A30" s="9" t="s">
        <v>65</v>
      </c>
      <c r="B30" s="49">
        <v>81000</v>
      </c>
      <c r="C30" s="50"/>
      <c r="D30" s="1" t="s">
        <v>64</v>
      </c>
      <c r="E30" s="23">
        <f>B30*B8</f>
        <v>324000</v>
      </c>
    </row>
    <row r="33" ht="10.5">
      <c r="A33" s="7" t="s">
        <v>27</v>
      </c>
    </row>
    <row r="34" spans="2:8" ht="10.5">
      <c r="B34" s="7" t="s">
        <v>1</v>
      </c>
      <c r="C34" s="7" t="s">
        <v>57</v>
      </c>
      <c r="D34" s="7" t="s">
        <v>58</v>
      </c>
      <c r="E34" s="7" t="s">
        <v>59</v>
      </c>
      <c r="F34" s="7" t="s">
        <v>60</v>
      </c>
      <c r="G34" s="7" t="s">
        <v>61</v>
      </c>
      <c r="H34" s="7" t="s">
        <v>62</v>
      </c>
    </row>
    <row r="35" spans="1:8" ht="9.75">
      <c r="A35" s="9" t="s">
        <v>28</v>
      </c>
      <c r="B35" s="2">
        <f aca="true" t="shared" si="10" ref="B35:H35">B13</f>
        <v>150</v>
      </c>
      <c r="C35" s="2">
        <f t="shared" si="10"/>
        <v>166.66666666666666</v>
      </c>
      <c r="D35" s="2">
        <f t="shared" si="10"/>
        <v>155.5625</v>
      </c>
      <c r="E35" s="2">
        <f t="shared" si="10"/>
        <v>146.58823529411765</v>
      </c>
      <c r="F35" s="2">
        <f t="shared" si="10"/>
        <v>146.94117647058823</v>
      </c>
      <c r="G35" s="2">
        <f t="shared" si="10"/>
        <v>152.94117647058823</v>
      </c>
      <c r="H35" s="2">
        <f t="shared" si="10"/>
        <v>173.33333333333334</v>
      </c>
    </row>
    <row r="36" spans="1:8" ht="9.75">
      <c r="A36" s="9" t="s">
        <v>21</v>
      </c>
      <c r="B36" s="11"/>
      <c r="C36" s="10">
        <f aca="true" t="shared" si="11" ref="C36:H36">$B$35/C35</f>
        <v>0.9</v>
      </c>
      <c r="D36" s="10">
        <f t="shared" si="11"/>
        <v>0.9642426677380475</v>
      </c>
      <c r="E36" s="10">
        <f t="shared" si="11"/>
        <v>1.023274478330658</v>
      </c>
      <c r="F36" s="10">
        <f t="shared" si="11"/>
        <v>1.0208166533226581</v>
      </c>
      <c r="G36" s="10">
        <f t="shared" si="11"/>
        <v>0.9807692307692308</v>
      </c>
      <c r="H36" s="10">
        <f t="shared" si="11"/>
        <v>0.8653846153846153</v>
      </c>
    </row>
    <row r="37" spans="1:8" ht="9.75">
      <c r="A37" s="9" t="s">
        <v>17</v>
      </c>
      <c r="B37" s="11"/>
      <c r="C37" s="2">
        <f aca="true" t="shared" si="12" ref="C37:H37">C16</f>
        <v>22666.666666666668</v>
      </c>
      <c r="D37" s="2">
        <f t="shared" si="12"/>
        <v>21562.5</v>
      </c>
      <c r="E37" s="2">
        <f t="shared" si="12"/>
        <v>20294.117647058825</v>
      </c>
      <c r="F37" s="2">
        <f t="shared" si="12"/>
        <v>20235.29411764706</v>
      </c>
      <c r="G37" s="2">
        <f t="shared" si="12"/>
        <v>20000</v>
      </c>
      <c r="H37" s="2">
        <f t="shared" si="12"/>
        <v>22666.666666666668</v>
      </c>
    </row>
    <row r="38" spans="1:8" ht="9.75">
      <c r="A38" s="9" t="s">
        <v>29</v>
      </c>
      <c r="B38" s="11"/>
      <c r="C38" s="2">
        <f aca="true" t="shared" si="13" ref="C38:H38">C37*C36</f>
        <v>20400</v>
      </c>
      <c r="D38" s="2">
        <f t="shared" si="13"/>
        <v>20791.482523101648</v>
      </c>
      <c r="E38" s="2">
        <f t="shared" si="13"/>
        <v>20766.45264847512</v>
      </c>
      <c r="F38" s="2">
        <f t="shared" si="13"/>
        <v>20656.525220176143</v>
      </c>
      <c r="G38" s="2">
        <f t="shared" si="13"/>
        <v>19615.384615384617</v>
      </c>
      <c r="H38" s="2">
        <f t="shared" si="13"/>
        <v>19615.384615384613</v>
      </c>
    </row>
    <row r="39" ht="9.75">
      <c r="A39" s="9"/>
    </row>
    <row r="40" spans="1:3" ht="9.75">
      <c r="A40" s="9" t="s">
        <v>30</v>
      </c>
      <c r="B40" s="12">
        <f>MIN(C38:H38)</f>
        <v>19615.384615384613</v>
      </c>
      <c r="C40" s="12">
        <f>MAX(C38:H38)</f>
        <v>20791.482523101648</v>
      </c>
    </row>
    <row r="41" spans="1:3" ht="9.75">
      <c r="A41" s="9" t="s">
        <v>31</v>
      </c>
      <c r="B41" s="34">
        <f>AVERAGE(C38:H38)</f>
        <v>20307.538270420355</v>
      </c>
      <c r="C41" s="35"/>
    </row>
    <row r="42" spans="1:3" ht="9.75">
      <c r="A42" s="9" t="s">
        <v>26</v>
      </c>
      <c r="B42" s="34">
        <f>AVERAGE(B40:C41)</f>
        <v>20238.135136302208</v>
      </c>
      <c r="C42" s="35"/>
    </row>
    <row r="43" spans="1:5" ht="10.5">
      <c r="A43" s="9" t="s">
        <v>65</v>
      </c>
      <c r="B43" s="49">
        <v>21000</v>
      </c>
      <c r="C43" s="50"/>
      <c r="D43" s="1" t="s">
        <v>64</v>
      </c>
      <c r="E43" s="23">
        <f>B43*B9</f>
        <v>336000</v>
      </c>
    </row>
    <row r="46" ht="10.5">
      <c r="A46" s="7" t="s">
        <v>32</v>
      </c>
    </row>
    <row r="47" spans="2:8" ht="10.5">
      <c r="B47" s="7" t="s">
        <v>1</v>
      </c>
      <c r="C47" s="7" t="s">
        <v>57</v>
      </c>
      <c r="D47" s="7" t="s">
        <v>58</v>
      </c>
      <c r="E47" s="7" t="s">
        <v>59</v>
      </c>
      <c r="F47" s="7" t="s">
        <v>60</v>
      </c>
      <c r="G47" s="7" t="s">
        <v>61</v>
      </c>
      <c r="H47" s="7" t="s">
        <v>62</v>
      </c>
    </row>
    <row r="48" spans="1:8" ht="9.75">
      <c r="A48" s="9" t="s">
        <v>33</v>
      </c>
      <c r="B48" s="4">
        <f aca="true" t="shared" si="14" ref="B48:H48">B14</f>
        <v>0.768</v>
      </c>
      <c r="C48" s="4">
        <f t="shared" si="14"/>
        <v>0.7094211123723042</v>
      </c>
      <c r="D48" s="4">
        <f t="shared" si="14"/>
        <v>0.7901587301587302</v>
      </c>
      <c r="E48" s="4">
        <f t="shared" si="14"/>
        <v>0.7438805970149254</v>
      </c>
      <c r="F48" s="4">
        <f t="shared" si="14"/>
        <v>0.7686153846153846</v>
      </c>
      <c r="G48" s="4">
        <f t="shared" si="14"/>
        <v>0.8488410055501142</v>
      </c>
      <c r="H48" s="4">
        <f t="shared" si="14"/>
        <v>0.8774890313871077</v>
      </c>
    </row>
    <row r="49" spans="1:8" ht="9.75">
      <c r="A49" s="9" t="s">
        <v>21</v>
      </c>
      <c r="B49" s="11"/>
      <c r="C49" s="10">
        <f aca="true" t="shared" si="15" ref="C49:H49">$B$48/C48</f>
        <v>1.0825728000000001</v>
      </c>
      <c r="D49" s="10">
        <f t="shared" si="15"/>
        <v>0.9719566090799517</v>
      </c>
      <c r="E49" s="10">
        <f t="shared" si="15"/>
        <v>1.0324237560192617</v>
      </c>
      <c r="F49" s="10">
        <f t="shared" si="15"/>
        <v>0.9991993594875901</v>
      </c>
      <c r="G49" s="10">
        <f t="shared" si="15"/>
        <v>0.904763076923077</v>
      </c>
      <c r="H49" s="10">
        <f t="shared" si="15"/>
        <v>0.8752246153846154</v>
      </c>
    </row>
    <row r="50" spans="1:8" ht="9.75">
      <c r="A50" s="9" t="s">
        <v>18</v>
      </c>
      <c r="B50" s="11"/>
      <c r="C50" s="2">
        <f aca="true" t="shared" si="16" ref="C50:H50">C17</f>
        <v>96.48127128263337</v>
      </c>
      <c r="D50" s="2">
        <f t="shared" si="16"/>
        <v>109.52380952380952</v>
      </c>
      <c r="E50" s="2">
        <f t="shared" si="16"/>
        <v>102.98507462686567</v>
      </c>
      <c r="F50" s="2">
        <f t="shared" si="16"/>
        <v>105.84615384615384</v>
      </c>
      <c r="G50" s="2">
        <f t="shared" si="16"/>
        <v>111.00228534116879</v>
      </c>
      <c r="H50" s="2">
        <f t="shared" si="16"/>
        <v>114.74856564292946</v>
      </c>
    </row>
    <row r="51" spans="1:8" ht="9.75">
      <c r="A51" s="9" t="s">
        <v>34</v>
      </c>
      <c r="B51" s="11"/>
      <c r="C51" s="2">
        <f aca="true" t="shared" si="17" ref="C51:H51">C50*C49</f>
        <v>104.44800000000001</v>
      </c>
      <c r="D51" s="2">
        <f t="shared" si="17"/>
        <v>106.45239051828042</v>
      </c>
      <c r="E51" s="2">
        <f t="shared" si="17"/>
        <v>106.32423756019263</v>
      </c>
      <c r="F51" s="2">
        <f t="shared" si="17"/>
        <v>105.76140912730183</v>
      </c>
      <c r="G51" s="2">
        <f t="shared" si="17"/>
        <v>100.43076923076924</v>
      </c>
      <c r="H51" s="2">
        <f t="shared" si="17"/>
        <v>100.43076923076923</v>
      </c>
    </row>
    <row r="52" ht="9.75">
      <c r="A52" s="9"/>
    </row>
    <row r="53" spans="1:3" ht="9.75">
      <c r="A53" s="9" t="s">
        <v>35</v>
      </c>
      <c r="B53" s="22">
        <f>MIN(C51:H51)</f>
        <v>100.43076923076923</v>
      </c>
      <c r="C53" s="22">
        <f>MAX(C51:H51)</f>
        <v>106.45239051828042</v>
      </c>
    </row>
    <row r="54" spans="1:3" ht="9.75">
      <c r="A54" s="9" t="s">
        <v>36</v>
      </c>
      <c r="B54" s="38">
        <f>AVERAGE(C51:H51)</f>
        <v>103.97459594455222</v>
      </c>
      <c r="C54" s="39"/>
    </row>
    <row r="55" spans="1:3" ht="9.75">
      <c r="A55" s="9" t="s">
        <v>26</v>
      </c>
      <c r="B55" s="38">
        <f>AVERAGE(B53:C54)</f>
        <v>103.61925189786729</v>
      </c>
      <c r="C55" s="39"/>
    </row>
    <row r="56" spans="1:5" ht="10.5">
      <c r="A56" s="9" t="s">
        <v>65</v>
      </c>
      <c r="B56" s="51">
        <v>105</v>
      </c>
      <c r="C56" s="52"/>
      <c r="D56" s="1" t="s">
        <v>64</v>
      </c>
      <c r="E56" s="23">
        <f>B56*B10</f>
        <v>328125</v>
      </c>
    </row>
    <row r="59" ht="10.5">
      <c r="A59" s="7" t="s">
        <v>37</v>
      </c>
    </row>
    <row r="60" spans="2:8" ht="10.5">
      <c r="B60" s="7" t="s">
        <v>1</v>
      </c>
      <c r="C60" s="7" t="s">
        <v>57</v>
      </c>
      <c r="D60" s="7" t="s">
        <v>58</v>
      </c>
      <c r="E60" s="7" t="s">
        <v>59</v>
      </c>
      <c r="F60" s="7" t="s">
        <v>60</v>
      </c>
      <c r="G60" s="7" t="s">
        <v>61</v>
      </c>
      <c r="H60" s="7" t="s">
        <v>62</v>
      </c>
    </row>
    <row r="61" spans="1:8" ht="9.75">
      <c r="A61" s="1" t="s">
        <v>38</v>
      </c>
      <c r="B61" s="2">
        <f aca="true" t="shared" si="18" ref="B61:H61">B11*12</f>
        <v>28800</v>
      </c>
      <c r="C61" s="2">
        <f t="shared" si="18"/>
        <v>30000</v>
      </c>
      <c r="D61" s="2">
        <f t="shared" si="18"/>
        <v>29868</v>
      </c>
      <c r="E61" s="2">
        <f t="shared" si="18"/>
        <v>29904</v>
      </c>
      <c r="F61" s="2">
        <f t="shared" si="18"/>
        <v>29976</v>
      </c>
      <c r="G61" s="2">
        <f t="shared" si="18"/>
        <v>31200</v>
      </c>
      <c r="H61" s="2">
        <f t="shared" si="18"/>
        <v>31200</v>
      </c>
    </row>
    <row r="62" spans="1:8" ht="9.75">
      <c r="A62" s="1" t="s">
        <v>39</v>
      </c>
      <c r="B62" s="10">
        <f aca="true" t="shared" si="19" ref="B62:H62">B7/B61</f>
        <v>11.11111111111111</v>
      </c>
      <c r="C62" s="10">
        <f t="shared" si="19"/>
        <v>11.333333333333334</v>
      </c>
      <c r="D62" s="10">
        <f t="shared" si="19"/>
        <v>11.550823623945359</v>
      </c>
      <c r="E62" s="10">
        <f t="shared" si="19"/>
        <v>11.536918138041733</v>
      </c>
      <c r="F62" s="10">
        <f t="shared" si="19"/>
        <v>11.4758473445423</v>
      </c>
      <c r="G62" s="10">
        <f t="shared" si="19"/>
        <v>10.897435897435898</v>
      </c>
      <c r="H62" s="10">
        <f t="shared" si="19"/>
        <v>10.897435897435898</v>
      </c>
    </row>
    <row r="63" spans="1:8" ht="9.75">
      <c r="A63" s="1" t="s">
        <v>40</v>
      </c>
      <c r="C63" s="2">
        <f aca="true" t="shared" si="20" ref="C63:H63">C62*$B$61</f>
        <v>326400</v>
      </c>
      <c r="D63" s="2">
        <f t="shared" si="20"/>
        <v>332663.72036962636</v>
      </c>
      <c r="E63" s="2">
        <f t="shared" si="20"/>
        <v>332263.2423756019</v>
      </c>
      <c r="F63" s="2">
        <f t="shared" si="20"/>
        <v>330504.40352281823</v>
      </c>
      <c r="G63" s="2">
        <f t="shared" si="20"/>
        <v>313846.1538461539</v>
      </c>
      <c r="H63" s="2">
        <f t="shared" si="20"/>
        <v>313846.1538461539</v>
      </c>
    </row>
    <row r="65" spans="1:3" ht="10.5">
      <c r="A65" s="8" t="s">
        <v>43</v>
      </c>
      <c r="C65" s="1" t="s">
        <v>48</v>
      </c>
    </row>
    <row r="66" spans="1:3" ht="9.75">
      <c r="A66" s="1" t="s">
        <v>41</v>
      </c>
      <c r="B66" s="12">
        <f>MAX(C63:H63)</f>
        <v>332663.72036962636</v>
      </c>
      <c r="C66" s="13">
        <f>B66/$B$61</f>
        <v>11.55082362394536</v>
      </c>
    </row>
    <row r="67" spans="1:3" ht="9.75">
      <c r="A67" s="1" t="s">
        <v>42</v>
      </c>
      <c r="B67" s="12">
        <f>MIN(C63:H63)</f>
        <v>313846.1538461539</v>
      </c>
      <c r="C67" s="13">
        <f>B67/$B$61</f>
        <v>10.897435897435898</v>
      </c>
    </row>
    <row r="68" spans="1:3" ht="9.75">
      <c r="A68" s="1" t="s">
        <v>46</v>
      </c>
      <c r="B68" s="12">
        <f>AVERAGE(C63:H63)</f>
        <v>324920.6123267257</v>
      </c>
      <c r="C68" s="13">
        <f>B68/$B$61</f>
        <v>11.281965705789085</v>
      </c>
    </row>
    <row r="69" spans="2:3" ht="9.75">
      <c r="B69" s="20"/>
      <c r="C69" s="21"/>
    </row>
    <row r="71" ht="10.5">
      <c r="A71" s="7"/>
    </row>
  </sheetData>
  <sheetProtection sheet="1" objects="1" scenarios="1"/>
  <mergeCells count="10">
    <mergeCell ref="B3:E3"/>
    <mergeCell ref="B28:C28"/>
    <mergeCell ref="B29:C29"/>
    <mergeCell ref="B30:C30"/>
    <mergeCell ref="B55:C55"/>
    <mergeCell ref="B56:C56"/>
    <mergeCell ref="B41:C41"/>
    <mergeCell ref="B42:C42"/>
    <mergeCell ref="B43:C43"/>
    <mergeCell ref="B54:C54"/>
  </mergeCells>
  <printOptions/>
  <pageMargins left="0.25" right="0.25" top="0.25" bottom="0.25" header="0.5" footer="0.5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Fox</dc:creator>
  <cp:keywords/>
  <dc:description/>
  <cp:lastModifiedBy>Crawford</cp:lastModifiedBy>
  <cp:lastPrinted>2003-06-27T03:09:34Z</cp:lastPrinted>
  <dcterms:created xsi:type="dcterms:W3CDTF">2000-09-02T20:48:37Z</dcterms:created>
  <dcterms:modified xsi:type="dcterms:W3CDTF">2015-01-31T23:17:29Z</dcterms:modified>
  <cp:category/>
  <cp:version/>
  <cp:contentType/>
  <cp:contentStatus/>
</cp:coreProperties>
</file>